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theme/themeOverride1.xml" ContentType="application/vnd.openxmlformats-officedocument.themeOverrid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theme/themeOverride2.xml" ContentType="application/vnd.openxmlformats-officedocument.themeOverride+xml"/>
  <Override PartName="/xl/charts/chart21.xml" ContentType="application/vnd.openxmlformats-officedocument.drawingml.chart+xml"/>
  <Override PartName="/xl/theme/themeOverride3.xml" ContentType="application/vnd.openxmlformats-officedocument.themeOverride+xml"/>
  <Override PartName="/xl/charts/chart22.xml" ContentType="application/vnd.openxmlformats-officedocument.drawingml.chart+xml"/>
  <Override PartName="/xl/theme/themeOverride4.xml" ContentType="application/vnd.openxmlformats-officedocument.themeOverride+xml"/>
  <Override PartName="/xl/charts/chart23.xml" ContentType="application/vnd.openxmlformats-officedocument.drawingml.chart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76" yWindow="132" windowWidth="21984" windowHeight="9360"/>
  </bookViews>
  <sheets>
    <sheet name="Croix d'Argent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'Croix d''Argent'!$1:$2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'Croix d''Argent'!$A$1:$V$356</definedName>
  </definedNames>
  <calcPr calcId="144525"/>
</workbook>
</file>

<file path=xl/calcChain.xml><?xml version="1.0" encoding="utf-8"?>
<calcChain xmlns="http://schemas.openxmlformats.org/spreadsheetml/2006/main">
  <c r="K4" i="1" l="1"/>
  <c r="K6" i="1"/>
  <c r="U6" i="1"/>
  <c r="K8" i="1"/>
  <c r="C43" i="1"/>
  <c r="E43" i="1"/>
  <c r="F43" i="1"/>
  <c r="G43" i="1" s="1"/>
  <c r="C44" i="1"/>
  <c r="E44" i="1"/>
  <c r="F44" i="1"/>
  <c r="G44" i="1" s="1"/>
  <c r="C45" i="1"/>
  <c r="E45" i="1"/>
  <c r="F45" i="1"/>
  <c r="G45" i="1" s="1"/>
  <c r="C46" i="1"/>
  <c r="E46" i="1"/>
  <c r="F46" i="1"/>
  <c r="G46" i="1" s="1"/>
  <c r="C47" i="1"/>
  <c r="E47" i="1"/>
  <c r="F47" i="1"/>
  <c r="G47" i="1" s="1"/>
  <c r="C48" i="1"/>
  <c r="E48" i="1"/>
  <c r="F48" i="1"/>
  <c r="G48" i="1" s="1"/>
  <c r="B49" i="1"/>
  <c r="D49" i="1"/>
  <c r="F49" i="1"/>
  <c r="C52" i="1"/>
  <c r="E52" i="1"/>
  <c r="F52" i="1"/>
  <c r="C53" i="1"/>
  <c r="E53" i="1"/>
  <c r="F53" i="1"/>
  <c r="G52" i="1" s="1"/>
  <c r="C54" i="1"/>
  <c r="E54" i="1"/>
  <c r="F54" i="1"/>
  <c r="C55" i="1"/>
  <c r="E55" i="1"/>
  <c r="F55" i="1"/>
  <c r="G53" i="1" s="1"/>
  <c r="C56" i="1"/>
  <c r="E56" i="1"/>
  <c r="F56" i="1"/>
  <c r="G54" i="1" s="1"/>
  <c r="C57" i="1"/>
  <c r="E57" i="1"/>
  <c r="F57" i="1"/>
  <c r="G55" i="1" s="1"/>
  <c r="G57" i="1"/>
  <c r="C58" i="1"/>
  <c r="E58" i="1"/>
  <c r="F58" i="1"/>
  <c r="G56" i="1" s="1"/>
  <c r="G58" i="1"/>
  <c r="C59" i="1"/>
  <c r="E59" i="1"/>
  <c r="F59" i="1"/>
  <c r="G59" i="1"/>
  <c r="B60" i="1"/>
  <c r="D60" i="1"/>
  <c r="F60" i="1" s="1"/>
  <c r="C63" i="1"/>
  <c r="C64" i="1"/>
  <c r="C72" i="1"/>
  <c r="E72" i="1"/>
  <c r="C73" i="1"/>
  <c r="E73" i="1"/>
  <c r="C74" i="1"/>
  <c r="E74" i="1"/>
  <c r="C75" i="1"/>
  <c r="E75" i="1"/>
  <c r="C76" i="1"/>
  <c r="E76" i="1"/>
  <c r="C77" i="1"/>
  <c r="E77" i="1"/>
  <c r="C78" i="1"/>
  <c r="E78" i="1"/>
  <c r="C79" i="1"/>
  <c r="E79" i="1"/>
  <c r="B87" i="1"/>
  <c r="F100" i="1"/>
  <c r="F101" i="1"/>
  <c r="F102" i="1"/>
  <c r="F103" i="1"/>
  <c r="F104" i="1"/>
  <c r="F105" i="1"/>
  <c r="F106" i="1"/>
  <c r="B115" i="1"/>
  <c r="C115" i="1"/>
  <c r="D115" i="1"/>
  <c r="D116" i="1"/>
  <c r="E116" i="1"/>
  <c r="F116" i="1"/>
  <c r="G116" i="1"/>
  <c r="D117" i="1"/>
  <c r="E117" i="1"/>
  <c r="F117" i="1"/>
  <c r="G117" i="1"/>
  <c r="D118" i="1"/>
  <c r="E118" i="1"/>
  <c r="F118" i="1"/>
  <c r="G118" i="1"/>
  <c r="D119" i="1"/>
  <c r="E119" i="1"/>
  <c r="F119" i="1"/>
  <c r="G119" i="1"/>
  <c r="D120" i="1"/>
  <c r="E120" i="1"/>
  <c r="F120" i="1"/>
  <c r="G120" i="1"/>
  <c r="D121" i="1"/>
  <c r="E121" i="1"/>
  <c r="F121" i="1"/>
  <c r="G121" i="1"/>
  <c r="D122" i="1"/>
  <c r="E122" i="1"/>
  <c r="F122" i="1"/>
  <c r="G122" i="1"/>
  <c r="C133" i="1"/>
  <c r="C134" i="1"/>
  <c r="C135" i="1"/>
  <c r="C136" i="1"/>
  <c r="C137" i="1"/>
  <c r="C138" i="1"/>
  <c r="C139" i="1"/>
  <c r="C140" i="1"/>
  <c r="D146" i="1"/>
  <c r="D147" i="1"/>
  <c r="D148" i="1"/>
  <c r="D149" i="1"/>
  <c r="U8" i="1" s="1"/>
  <c r="C174" i="1"/>
  <c r="D212" i="1"/>
  <c r="E212" i="1"/>
  <c r="L234" i="1"/>
  <c r="B10" i="1" s="1"/>
  <c r="L235" i="1"/>
  <c r="K10" i="1" s="1"/>
  <c r="B236" i="1"/>
  <c r="C234" i="1" s="1"/>
  <c r="L236" i="1"/>
  <c r="U10" i="1" s="1"/>
  <c r="B245" i="1"/>
  <c r="C240" i="1" s="1"/>
  <c r="B255" i="1"/>
  <c r="C251" i="1" s="1"/>
  <c r="E265" i="1"/>
  <c r="E266" i="1"/>
  <c r="N279" i="1"/>
  <c r="N280" i="1"/>
  <c r="N281" i="1"/>
  <c r="N282" i="1"/>
  <c r="N283" i="1"/>
  <c r="M289" i="1"/>
  <c r="N286" i="1" s="1"/>
  <c r="G315" i="1"/>
  <c r="G316" i="1"/>
  <c r="G317" i="1"/>
  <c r="N287" i="1" l="1"/>
  <c r="C254" i="1"/>
  <c r="C252" i="1"/>
  <c r="C243" i="1"/>
  <c r="C241" i="1"/>
  <c r="M236" i="1"/>
  <c r="C235" i="1"/>
  <c r="E149" i="1"/>
  <c r="N288" i="1"/>
  <c r="C253" i="1"/>
  <c r="C244" i="1"/>
  <c r="C242" i="1"/>
</calcChain>
</file>

<file path=xl/sharedStrings.xml><?xml version="1.0" encoding="utf-8"?>
<sst xmlns="http://schemas.openxmlformats.org/spreadsheetml/2006/main" count="306" uniqueCount="276">
  <si>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</si>
  <si>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</si>
  <si>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</si>
  <si>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</si>
  <si>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</si>
  <si>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</si>
  <si>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</si>
  <si>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</si>
  <si>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</si>
  <si>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</si>
  <si>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</si>
  <si>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</si>
  <si>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</si>
  <si>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</si>
  <si>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</si>
  <si>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</si>
  <si>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</si>
  <si>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</si>
  <si>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</si>
  <si>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</si>
  <si>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</si>
  <si>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</si>
  <si>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</si>
  <si>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</si>
  <si>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</si>
  <si>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</si>
  <si>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</si>
  <si>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</si>
  <si>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</si>
  <si>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</si>
  <si>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</si>
  <si>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</si>
  <si>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</si>
  <si>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</si>
  <si>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</si>
  <si>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</si>
  <si>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</si>
  <si>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</si>
  <si>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</si>
  <si>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</si>
  <si>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</si>
  <si>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</si>
  <si>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</si>
  <si>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</si>
  <si>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</si>
  <si>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</si>
  <si>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</si>
  <si>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</si>
  <si>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</si>
  <si>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</si>
  <si>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</si>
  <si>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</si>
  <si>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</si>
  <si>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</si>
  <si>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</si>
  <si>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</si>
  <si>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</si>
  <si>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</si>
  <si>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</si>
  <si>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</si>
  <si>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</si>
  <si>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</si>
  <si>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</si>
  <si>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</si>
  <si>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</si>
  <si>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</si>
  <si>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</si>
  <si>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</si>
  <si>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</si>
  <si>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</si>
  <si>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</si>
  <si>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</si>
  <si>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</si>
  <si>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</si>
  <si>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</si>
  <si>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</si>
  <si>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</si>
  <si>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</si>
  <si>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</si>
  <si>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</si>
  <si>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</si>
  <si>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</si>
  <si>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</si>
  <si>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</si>
  <si>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</si>
  <si>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</si>
  <si>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</si>
  <si>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</si>
  <si>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</si>
  <si>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</si>
  <si>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</si>
  <si>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</si>
  <si>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</si>
  <si>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</si>
  <si>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</si>
  <si>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</si>
  <si>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</si>
  <si>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</si>
  <si>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</si>
  <si>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</si>
  <si>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</si>
  <si>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</si>
  <si>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</si>
  <si>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</si>
  <si>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</si>
  <si>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</si>
  <si>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Activités économiques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</si>
  <si>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</si>
  <si>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</si>
  <si>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</si>
  <si>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</si>
  <si>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</si>
  <si>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</si>
  <si>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</si>
  <si>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</si>
  <si>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</si>
  <si>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</si>
  <si>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</si>
  <si>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</si>
  <si>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</si>
  <si>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</si>
  <si>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</si>
  <si>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</si>
  <si>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</si>
  <si>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</si>
  <si>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</si>
  <si>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</si>
  <si>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</si>
  <si>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</si>
  <si>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</si>
  <si>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</si>
  <si>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</si>
  <si>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</si>
  <si>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</si>
  <si>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</si>
  <si>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</si>
  <si>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</si>
  <si>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</si>
  <si>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</si>
  <si>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</si>
  <si>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</si>
  <si>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</si>
  <si>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</si>
  <si>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</si>
  <si>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</si>
  <si>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</si>
  <si>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</si>
  <si>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</si>
  <si>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</si>
  <si>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</si>
  <si>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Taux national 6,4%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</si>
  <si>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</si>
  <si>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</si>
  <si>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</si>
  <si>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</si>
  <si>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</si>
  <si>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Sourece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</si>
  <si>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</si>
  <si>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</si>
  <si>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</si>
  <si>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</si>
  <si>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</si>
  <si>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</si>
  <si>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</si>
  <si>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</si>
  <si>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</si>
  <si>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</si>
  <si>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</si>
  <si>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</si>
  <si>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</si>
  <si>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</si>
  <si>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</si>
  <si>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</si>
  <si>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</si>
  <si>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</si>
  <si>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Pole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</si>
  <si>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</si>
  <si>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</si>
  <si>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</si>
  <si>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</si>
  <si>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</si>
  <si>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</si>
  <si>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</si>
  <si>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</si>
  <si>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</si>
  <si>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</si>
  <si>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</si>
  <si>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</si>
  <si>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</si>
  <si>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</si>
  <si>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</si>
  <si>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</si>
  <si>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</si>
  <si>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</si>
  <si>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</si>
  <si>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</si>
  <si>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</si>
  <si>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</si>
  <si>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</si>
  <si>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</si>
  <si>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</si>
  <si>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</si>
  <si>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</si>
  <si>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</si>
  <si>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</si>
  <si>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</si>
  <si>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</si>
  <si>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</si>
  <si>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</si>
  <si>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</si>
  <si>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</si>
  <si>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</si>
  <si>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</si>
  <si>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</si>
  <si>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</si>
  <si>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</si>
  <si>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</si>
  <si>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</si>
  <si>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</si>
  <si>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</si>
  <si>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</si>
  <si>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</si>
  <si>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</si>
  <si>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</si>
  <si>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</si>
  <si>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</si>
  <si>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</si>
  <si>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</si>
  <si>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</si>
  <si>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</si>
  <si>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</si>
  <si>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</si>
  <si>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</si>
  <si>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</si>
  <si>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</si>
  <si>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</si>
  <si>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</si>
  <si>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</si>
  <si>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</si>
  <si>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</si>
  <si>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</si>
  <si>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</si>
  <si>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</si>
  <si>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</si>
  <si>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</si>
  <si>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</si>
  <si>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</si>
  <si>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</si>
  <si>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</si>
  <si>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</si>
  <si>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</si>
  <si>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</si>
  <si>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</si>
  <si>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</si>
  <si>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</si>
  <si>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</si>
  <si>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</si>
  <si>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</si>
  <si>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</si>
  <si>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</si>
  <si>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</si>
  <si>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</si>
  <si>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</si>
  <si>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chômeurs</t>
  </si>
  <si>
    <t>Nombre d'allocataires RSA</t>
  </si>
  <si>
    <t>Revenu fiscal moyen par ménage</t>
  </si>
  <si>
    <t>Variation annuelle moyenne de la population (99-2009)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</si>
  <si>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</si>
  <si>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</si>
  <si>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>Evolution population</t>
  </si>
  <si>
    <t>% de la population de Montpellier</t>
  </si>
  <si>
    <t>Population  2009</t>
  </si>
  <si>
    <t>Chiffres clefs</t>
  </si>
  <si>
    <t>Coordination territoriale</t>
  </si>
  <si>
    <t>Direction de l'Action Territoriale</t>
  </si>
  <si>
    <t>Croix d'Argent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</si>
</sst>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4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10" fontId="6" fillId="0" borderId="5" xfId="0" applyNumberFormat="1" applyFont="1" applyBorder="1" applyAlignment="1">
      <alignment vertical="center"/>
    </xf>
    <xf numFmtId="3" fontId="5" fillId="0" borderId="5" xfId="0" applyNumberFormat="1" applyFont="1" applyFill="1" applyBorder="1" applyAlignment="1">
      <alignment vertical="top"/>
    </xf>
    <xf numFmtId="10" fontId="6" fillId="0" borderId="9" xfId="0" applyNumberFormat="1" applyFont="1" applyBorder="1" applyAlignment="1">
      <alignment vertical="center"/>
    </xf>
    <xf numFmtId="3" fontId="5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3" fontId="5" fillId="0" borderId="12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9" fillId="7" borderId="0" xfId="0" applyFont="1" applyFill="1" applyBorder="1" applyAlignment="1">
      <alignment horizontal="left" vertical="top"/>
    </xf>
    <xf numFmtId="0" fontId="9" fillId="7" borderId="16" xfId="0" applyFont="1" applyFill="1" applyBorder="1" applyAlignment="1">
      <alignment horizontal="left" vertical="top"/>
    </xf>
    <xf numFmtId="10" fontId="10" fillId="0" borderId="2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10" fontId="10" fillId="0" borderId="10" xfId="0" applyNumberFormat="1" applyFont="1" applyBorder="1" applyAlignment="1">
      <alignment vertical="center"/>
    </xf>
    <xf numFmtId="3" fontId="13" fillId="3" borderId="9" xfId="0" applyNumberFormat="1" applyFont="1" applyFill="1" applyBorder="1" applyAlignment="1">
      <alignment vertical="center"/>
    </xf>
    <xf numFmtId="3" fontId="14" fillId="3" borderId="12" xfId="0" applyNumberFormat="1" applyFont="1" applyFill="1" applyBorder="1" applyAlignment="1">
      <alignment vertical="center"/>
    </xf>
    <xf numFmtId="0" fontId="15" fillId="8" borderId="0" xfId="0" applyFont="1" applyFill="1" applyBorder="1" applyAlignment="1">
      <alignment vertical="center"/>
    </xf>
    <xf numFmtId="0" fontId="10" fillId="8" borderId="11" xfId="0" applyFont="1" applyFill="1" applyBorder="1" applyAlignment="1">
      <alignment vertical="center"/>
    </xf>
    <xf numFmtId="10" fontId="6" fillId="0" borderId="6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10" fontId="6" fillId="0" borderId="10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5" fillId="8" borderId="11" xfId="0" applyFont="1" applyFill="1" applyBorder="1" applyAlignment="1">
      <alignment vertical="center"/>
    </xf>
    <xf numFmtId="10" fontId="6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10" fontId="6" fillId="0" borderId="13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0" fontId="5" fillId="8" borderId="15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0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9" fontId="6" fillId="0" borderId="5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6" fillId="8" borderId="6" xfId="0" applyFont="1" applyFill="1" applyBorder="1" applyAlignment="1">
      <alignment vertical="center"/>
    </xf>
    <xf numFmtId="0" fontId="5" fillId="8" borderId="7" xfId="0" applyFont="1" applyFill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0" fontId="0" fillId="8" borderId="13" xfId="0" applyFont="1" applyFill="1" applyBorder="1" applyAlignment="1">
      <alignment vertical="center"/>
    </xf>
    <xf numFmtId="0" fontId="5" fillId="8" borderId="2" xfId="0" applyFont="1" applyFill="1" applyBorder="1" applyAlignment="1">
      <alignment vertical="center"/>
    </xf>
    <xf numFmtId="0" fontId="5" fillId="8" borderId="3" xfId="0" applyFont="1" applyFill="1" applyBorder="1" applyAlignment="1">
      <alignment vertical="center"/>
    </xf>
    <xf numFmtId="0" fontId="5" fillId="8" borderId="4" xfId="0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6" fillId="0" borderId="2" xfId="0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9" fontId="6" fillId="0" borderId="10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9" fontId="6" fillId="0" borderId="13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6" fillId="0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5" fillId="8" borderId="8" xfId="0" applyFont="1" applyFill="1" applyBorder="1" applyAlignment="1">
      <alignment horizontal="left" vertical="center" indent="1"/>
    </xf>
    <xf numFmtId="9" fontId="6" fillId="0" borderId="9" xfId="0" applyNumberFormat="1" applyFont="1" applyFill="1" applyBorder="1" applyAlignment="1">
      <alignment vertical="center"/>
    </xf>
    <xf numFmtId="3" fontId="5" fillId="3" borderId="9" xfId="0" applyNumberFormat="1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9" fontId="6" fillId="0" borderId="12" xfId="0" applyNumberFormat="1" applyFont="1" applyFill="1" applyBorder="1" applyAlignment="1">
      <alignment vertical="center"/>
    </xf>
    <xf numFmtId="3" fontId="5" fillId="3" borderId="12" xfId="0" applyNumberFormat="1" applyFont="1" applyFill="1" applyBorder="1" applyAlignment="1">
      <alignment vertical="center"/>
    </xf>
    <xf numFmtId="3" fontId="16" fillId="0" borderId="12" xfId="0" applyNumberFormat="1" applyFont="1" applyBorder="1" applyAlignment="1">
      <alignment vertical="center"/>
    </xf>
    <xf numFmtId="0" fontId="9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5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9" fontId="6" fillId="0" borderId="0" xfId="1" applyFont="1" applyBorder="1" applyAlignment="1">
      <alignment vertical="center"/>
    </xf>
    <xf numFmtId="1" fontId="6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9" fontId="19" fillId="0" borderId="0" xfId="0" applyNumberFormat="1" applyFont="1" applyAlignment="1">
      <alignment vertical="center"/>
    </xf>
    <xf numFmtId="9" fontId="6" fillId="0" borderId="1" xfId="1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16" fillId="0" borderId="4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" fontId="5" fillId="8" borderId="6" xfId="0" applyNumberFormat="1" applyFont="1" applyFill="1" applyBorder="1" applyAlignment="1">
      <alignment vertical="center"/>
    </xf>
    <xf numFmtId="1" fontId="5" fillId="8" borderId="7" xfId="0" applyNumberFormat="1" applyFont="1" applyFill="1" applyBorder="1" applyAlignment="1">
      <alignment vertical="center"/>
    </xf>
    <xf numFmtId="1" fontId="5" fillId="8" borderId="10" xfId="0" applyNumberFormat="1" applyFont="1" applyFill="1" applyBorder="1" applyAlignment="1">
      <alignment vertical="center"/>
    </xf>
    <xf numFmtId="1" fontId="5" fillId="8" borderId="0" xfId="0" applyNumberFormat="1" applyFont="1" applyFill="1" applyBorder="1" applyAlignment="1">
      <alignment vertical="center"/>
    </xf>
    <xf numFmtId="1" fontId="5" fillId="8" borderId="13" xfId="0" applyNumberFormat="1" applyFont="1" applyFill="1" applyBorder="1" applyAlignment="1">
      <alignment vertical="center"/>
    </xf>
    <xf numFmtId="1" fontId="5" fillId="8" borderId="14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5" fillId="8" borderId="2" xfId="0" applyNumberFormat="1" applyFont="1" applyFill="1" applyBorder="1" applyAlignment="1">
      <alignment vertical="center"/>
    </xf>
    <xf numFmtId="1" fontId="5" fillId="8" borderId="3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5" fillId="6" borderId="1" xfId="0" applyNumberFormat="1" applyFont="1" applyFill="1" applyBorder="1" applyAlignment="1">
      <alignment vertical="center"/>
    </xf>
    <xf numFmtId="1" fontId="6" fillId="6" borderId="1" xfId="0" applyNumberFormat="1" applyFont="1" applyFill="1" applyBorder="1" applyAlignment="1">
      <alignment vertical="center"/>
    </xf>
    <xf numFmtId="1" fontId="6" fillId="8" borderId="6" xfId="0" applyNumberFormat="1" applyFont="1" applyFill="1" applyBorder="1" applyAlignment="1">
      <alignment vertical="center"/>
    </xf>
    <xf numFmtId="1" fontId="6" fillId="8" borderId="10" xfId="0" applyNumberFormat="1" applyFont="1" applyFill="1" applyBorder="1" applyAlignment="1">
      <alignment vertical="center"/>
    </xf>
    <xf numFmtId="1" fontId="6" fillId="8" borderId="13" xfId="0" applyNumberFormat="1" applyFont="1" applyFill="1" applyBorder="1" applyAlignment="1">
      <alignment vertical="center"/>
    </xf>
    <xf numFmtId="0" fontId="9" fillId="7" borderId="16" xfId="0" applyFont="1" applyFill="1" applyBorder="1" applyAlignment="1">
      <alignment vertical="center"/>
    </xf>
    <xf numFmtId="9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0" fontId="0" fillId="9" borderId="0" xfId="0" applyFont="1" applyFill="1" applyAlignment="1">
      <alignment horizontal="center" vertical="center"/>
    </xf>
    <xf numFmtId="1" fontId="6" fillId="0" borderId="0" xfId="0" applyNumberFormat="1" applyFont="1" applyBorder="1" applyAlignment="1">
      <alignment vertical="center"/>
    </xf>
    <xf numFmtId="10" fontId="19" fillId="0" borderId="0" xfId="0" applyNumberFormat="1" applyFont="1" applyAlignment="1">
      <alignment vertical="center"/>
    </xf>
    <xf numFmtId="9" fontId="5" fillId="0" borderId="5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9" fontId="5" fillId="0" borderId="9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9" fontId="5" fillId="0" borderId="12" xfId="0" applyNumberFormat="1" applyFont="1" applyBorder="1" applyAlignment="1">
      <alignment vertical="center"/>
    </xf>
    <xf numFmtId="3" fontId="5" fillId="0" borderId="15" xfId="0" applyNumberFormat="1" applyFont="1" applyBorder="1" applyAlignment="1">
      <alignment vertical="center"/>
    </xf>
    <xf numFmtId="10" fontId="6" fillId="0" borderId="5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5" fillId="8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6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5" fillId="8" borderId="9" xfId="0" applyFont="1" applyFill="1" applyBorder="1" applyAlignment="1">
      <alignment vertical="center"/>
    </xf>
    <xf numFmtId="10" fontId="6" fillId="0" borderId="12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0" fontId="5" fillId="8" borderId="12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top"/>
    </xf>
    <xf numFmtId="3" fontId="5" fillId="0" borderId="6" xfId="0" applyNumberFormat="1" applyFont="1" applyBorder="1" applyAlignment="1">
      <alignment vertical="top"/>
    </xf>
    <xf numFmtId="3" fontId="5" fillId="0" borderId="5" xfId="0" applyNumberFormat="1" applyFont="1" applyBorder="1" applyAlignment="1">
      <alignment vertical="top"/>
    </xf>
    <xf numFmtId="3" fontId="5" fillId="3" borderId="9" xfId="0" applyNumberFormat="1" applyFont="1" applyFill="1" applyBorder="1" applyAlignment="1">
      <alignment vertical="top"/>
    </xf>
    <xf numFmtId="3" fontId="5" fillId="0" borderId="10" xfId="0" applyNumberFormat="1" applyFont="1" applyBorder="1" applyAlignment="1">
      <alignment vertical="top"/>
    </xf>
    <xf numFmtId="3" fontId="5" fillId="0" borderId="9" xfId="0" applyNumberFormat="1" applyFont="1" applyBorder="1" applyAlignment="1">
      <alignment vertical="top"/>
    </xf>
    <xf numFmtId="3" fontId="5" fillId="3" borderId="12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center"/>
    </xf>
    <xf numFmtId="3" fontId="6" fillId="8" borderId="1" xfId="0" applyNumberFormat="1" applyFont="1" applyFill="1" applyBorder="1" applyAlignment="1">
      <alignment vertical="center"/>
    </xf>
    <xf numFmtId="3" fontId="5" fillId="8" borderId="2" xfId="0" applyNumberFormat="1" applyFont="1" applyFill="1" applyBorder="1" applyAlignment="1">
      <alignment vertical="top"/>
    </xf>
    <xf numFmtId="3" fontId="5" fillId="8" borderId="1" xfId="0" applyNumberFormat="1" applyFont="1" applyFill="1" applyBorder="1" applyAlignment="1">
      <alignment vertical="top"/>
    </xf>
    <xf numFmtId="10" fontId="6" fillId="0" borderId="6" xfId="0" applyNumberFormat="1" applyFont="1" applyBorder="1" applyAlignment="1">
      <alignment vertical="center"/>
    </xf>
    <xf numFmtId="164" fontId="6" fillId="0" borderId="10" xfId="0" applyNumberFormat="1" applyFont="1" applyFill="1" applyBorder="1" applyAlignment="1">
      <alignment vertical="center"/>
    </xf>
    <xf numFmtId="164" fontId="6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6" fillId="0" borderId="6" xfId="0" applyNumberFormat="1" applyFont="1" applyBorder="1" applyAlignment="1">
      <alignment vertical="center"/>
    </xf>
    <xf numFmtId="1" fontId="6" fillId="0" borderId="10" xfId="0" applyNumberFormat="1" applyFont="1" applyBorder="1" applyAlignment="1">
      <alignment vertical="center"/>
    </xf>
    <xf numFmtId="1" fontId="4" fillId="0" borderId="10" xfId="0" applyNumberFormat="1" applyFont="1" applyBorder="1" applyAlignment="1">
      <alignment vertical="center"/>
    </xf>
    <xf numFmtId="0" fontId="21" fillId="8" borderId="2" xfId="0" applyFont="1" applyFill="1" applyBorder="1" applyAlignment="1">
      <alignment vertical="center"/>
    </xf>
    <xf numFmtId="0" fontId="21" fillId="8" borderId="4" xfId="0" applyFont="1" applyFill="1" applyBorder="1" applyAlignment="1">
      <alignment vertical="center"/>
    </xf>
    <xf numFmtId="1" fontId="21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5" fillId="8" borderId="8" xfId="0" quotePrefix="1" applyFont="1" applyFill="1" applyBorder="1" applyAlignment="1">
      <alignment horizontal="left" vertical="center" indent="1"/>
    </xf>
    <xf numFmtId="3" fontId="6" fillId="0" borderId="10" xfId="0" applyNumberFormat="1" applyFont="1" applyBorder="1" applyAlignment="1">
      <alignment vertical="center"/>
    </xf>
    <xf numFmtId="0" fontId="5" fillId="8" borderId="11" xfId="0" quotePrefix="1" applyFont="1" applyFill="1" applyBorder="1" applyAlignment="1">
      <alignment horizontal="left" vertical="center" indent="1"/>
    </xf>
    <xf numFmtId="3" fontId="16" fillId="0" borderId="10" xfId="0" applyNumberFormat="1" applyFont="1" applyBorder="1" applyAlignment="1">
      <alignment vertical="center"/>
    </xf>
    <xf numFmtId="3" fontId="16" fillId="0" borderId="9" xfId="0" applyNumberFormat="1" applyFont="1" applyBorder="1" applyAlignment="1">
      <alignment vertical="center"/>
    </xf>
    <xf numFmtId="0" fontId="4" fillId="8" borderId="11" xfId="0" applyFont="1" applyFill="1" applyBorder="1" applyAlignment="1">
      <alignment vertical="center"/>
    </xf>
    <xf numFmtId="3" fontId="23" fillId="3" borderId="0" xfId="0" applyNumberFormat="1" applyFont="1" applyFill="1" applyBorder="1" applyAlignment="1">
      <alignment vertical="center"/>
    </xf>
    <xf numFmtId="0" fontId="5" fillId="8" borderId="11" xfId="0" applyFont="1" applyFill="1" applyBorder="1" applyAlignment="1">
      <alignment horizontal="left" vertical="center" indent="1"/>
    </xf>
    <xf numFmtId="0" fontId="4" fillId="8" borderId="11" xfId="0" quotePrefix="1" applyFont="1" applyFill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8" borderId="11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0" fontId="6" fillId="3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indent="1"/>
    </xf>
    <xf numFmtId="10" fontId="6" fillId="3" borderId="5" xfId="0" applyNumberFormat="1" applyFont="1" applyFill="1" applyBorder="1" applyAlignment="1">
      <alignment vertical="center"/>
    </xf>
    <xf numFmtId="1" fontId="6" fillId="0" borderId="5" xfId="0" applyNumberFormat="1" applyFont="1" applyBorder="1" applyAlignment="1">
      <alignment vertical="center"/>
    </xf>
    <xf numFmtId="0" fontId="5" fillId="6" borderId="5" xfId="0" applyFont="1" applyFill="1" applyBorder="1" applyAlignment="1">
      <alignment horizontal="left" vertical="center" indent="1"/>
    </xf>
    <xf numFmtId="10" fontId="6" fillId="3" borderId="12" xfId="0" applyNumberFormat="1" applyFont="1" applyFill="1" applyBorder="1" applyAlignment="1">
      <alignment vertical="center"/>
    </xf>
    <xf numFmtId="1" fontId="6" fillId="0" borderId="12" xfId="0" applyNumberFormat="1" applyFont="1" applyBorder="1" applyAlignment="1">
      <alignment vertical="center"/>
    </xf>
    <xf numFmtId="0" fontId="5" fillId="6" borderId="12" xfId="0" applyFont="1" applyFill="1" applyBorder="1" applyAlignment="1">
      <alignment horizontal="left" vertical="center" indent="1"/>
    </xf>
    <xf numFmtId="1" fontId="6" fillId="6" borderId="1" xfId="0" applyNumberFormat="1" applyFont="1" applyFill="1" applyBorder="1" applyAlignment="1">
      <alignment horizontal="center" vertical="center"/>
    </xf>
    <xf numFmtId="1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9" fontId="6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5" fillId="6" borderId="4" xfId="0" applyFont="1" applyFill="1" applyBorder="1" applyAlignment="1">
      <alignment horizontal="left" vertical="center" indent="1"/>
    </xf>
    <xf numFmtId="49" fontId="24" fillId="6" borderId="5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4" fillId="6" borderId="9" xfId="0" applyNumberFormat="1" applyFont="1" applyFill="1" applyBorder="1" applyAlignment="1" applyProtection="1">
      <alignment horizontal="left" vertical="center" indent="1"/>
    </xf>
    <xf numFmtId="49" fontId="24" fillId="6" borderId="12" xfId="0" applyNumberFormat="1" applyFont="1" applyFill="1" applyBorder="1" applyAlignment="1" applyProtection="1">
      <alignment horizontal="left" vertical="center" indent="1"/>
    </xf>
    <xf numFmtId="0" fontId="21" fillId="6" borderId="1" xfId="0" applyFont="1" applyFill="1" applyBorder="1" applyAlignment="1">
      <alignment vertical="center" wrapText="1"/>
    </xf>
    <xf numFmtId="1" fontId="16" fillId="0" borderId="1" xfId="0" applyNumberFormat="1" applyFont="1" applyBorder="1" applyAlignment="1">
      <alignment vertical="center"/>
    </xf>
    <xf numFmtId="0" fontId="5" fillId="6" borderId="11" xfId="0" applyFont="1" applyFill="1" applyBorder="1" applyAlignment="1">
      <alignment horizontal="left" vertical="center" indent="1"/>
    </xf>
    <xf numFmtId="0" fontId="21" fillId="6" borderId="1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0" fontId="6" fillId="0" borderId="0" xfId="1" applyNumberFormat="1" applyFont="1" applyFill="1" applyBorder="1" applyAlignment="1">
      <alignment vertical="center"/>
    </xf>
    <xf numFmtId="1" fontId="26" fillId="0" borderId="7" xfId="0" applyNumberFormat="1" applyFont="1" applyFill="1" applyBorder="1" applyAlignment="1">
      <alignment vertical="center"/>
    </xf>
    <xf numFmtId="0" fontId="26" fillId="0" borderId="7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7" xfId="0" applyFont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0" fontId="26" fillId="0" borderId="7" xfId="1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16" fillId="8" borderId="12" xfId="0" applyFont="1" applyFill="1" applyBorder="1" applyAlignment="1">
      <alignment horizontal="center" vertical="center" textRotation="90" wrapText="1"/>
    </xf>
    <xf numFmtId="0" fontId="16" fillId="8" borderId="9" xfId="0" applyFont="1" applyFill="1" applyBorder="1" applyAlignment="1">
      <alignment horizontal="center" vertical="center" textRotation="90" wrapText="1"/>
    </xf>
    <xf numFmtId="0" fontId="16" fillId="8" borderId="13" xfId="0" applyFont="1" applyFill="1" applyBorder="1" applyAlignment="1">
      <alignment horizontal="center" vertical="center" textRotation="90" wrapText="1"/>
    </xf>
    <xf numFmtId="0" fontId="16" fillId="8" borderId="10" xfId="0" applyFont="1" applyFill="1" applyBorder="1" applyAlignment="1">
      <alignment horizontal="center" vertical="center" textRotation="90" wrapText="1"/>
    </xf>
    <xf numFmtId="0" fontId="16" fillId="8" borderId="12" xfId="0" applyFont="1" applyFill="1" applyBorder="1" applyAlignment="1">
      <alignment horizontal="center" vertical="center" textRotation="90"/>
    </xf>
    <xf numFmtId="0" fontId="16" fillId="8" borderId="9" xfId="0" applyFont="1" applyFill="1" applyBorder="1" applyAlignment="1">
      <alignment horizontal="center" vertical="center" textRotation="90"/>
    </xf>
    <xf numFmtId="0" fontId="5" fillId="0" borderId="1" xfId="0" applyFont="1" applyBorder="1" applyAlignment="1">
      <alignment horizontal="left" vertical="center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8" fillId="8" borderId="4" xfId="0" applyFont="1" applyFill="1" applyBorder="1" applyAlignment="1">
      <alignment horizontal="left" vertical="top" wrapText="1"/>
    </xf>
    <xf numFmtId="0" fontId="8" fillId="8" borderId="3" xfId="0" applyFont="1" applyFill="1" applyBorder="1" applyAlignment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8" fillId="8" borderId="4" xfId="0" applyFont="1" applyFill="1" applyBorder="1" applyAlignment="1">
      <alignment vertical="top" wrapText="1"/>
    </xf>
    <xf numFmtId="0" fontId="8" fillId="8" borderId="3" xfId="0" applyFont="1" applyFill="1" applyBorder="1" applyAlignment="1">
      <alignment vertical="top" wrapText="1"/>
    </xf>
    <xf numFmtId="0" fontId="8" fillId="8" borderId="2" xfId="0" applyFont="1" applyFill="1" applyBorder="1" applyAlignment="1">
      <alignment vertical="top" wrapText="1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7" borderId="0" xfId="0" applyFont="1" applyFill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8" fillId="8" borderId="4" xfId="0" applyFont="1" applyFill="1" applyBorder="1" applyAlignment="1">
      <alignment vertical="center" wrapText="1"/>
    </xf>
    <xf numFmtId="0" fontId="8" fillId="8" borderId="3" xfId="0" applyFont="1" applyFill="1" applyBorder="1" applyAlignment="1">
      <alignment vertical="center" wrapText="1"/>
    </xf>
    <xf numFmtId="0" fontId="8" fillId="8" borderId="2" xfId="0" applyFont="1" applyFill="1" applyBorder="1" applyAlignment="1">
      <alignment vertical="center" wrapText="1"/>
    </xf>
    <xf numFmtId="0" fontId="17" fillId="8" borderId="11" xfId="0" applyFont="1" applyFill="1" applyBorder="1" applyAlignment="1">
      <alignment horizontal="left" vertical="top" wrapText="1"/>
    </xf>
    <xf numFmtId="0" fontId="17" fillId="8" borderId="0" xfId="0" applyFont="1" applyFill="1" applyBorder="1" applyAlignment="1">
      <alignment horizontal="left" vertical="top" wrapText="1"/>
    </xf>
    <xf numFmtId="0" fontId="17" fillId="8" borderId="1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8" borderId="8" xfId="0" applyFont="1" applyFill="1" applyBorder="1" applyAlignment="1">
      <alignment horizontal="left" vertical="top" wrapText="1"/>
    </xf>
    <xf numFmtId="0" fontId="17" fillId="8" borderId="7" xfId="0" applyFont="1" applyFill="1" applyBorder="1" applyAlignment="1">
      <alignment horizontal="left" vertical="top" wrapText="1"/>
    </xf>
    <xf numFmtId="0" fontId="17" fillId="8" borderId="6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9" fillId="7" borderId="16" xfId="0" applyFont="1" applyFill="1" applyBorder="1" applyAlignment="1">
      <alignment vertical="center"/>
    </xf>
    <xf numFmtId="0" fontId="9" fillId="7" borderId="0" xfId="0" applyFont="1" applyFill="1" applyBorder="1" applyAlignment="1">
      <alignment vertical="center"/>
    </xf>
    <xf numFmtId="0" fontId="15" fillId="8" borderId="4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49" fontId="12" fillId="8" borderId="11" xfId="0" applyNumberFormat="1" applyFont="1" applyFill="1" applyBorder="1" applyAlignment="1">
      <alignment horizontal="left" vertical="center" wrapText="1"/>
    </xf>
    <xf numFmtId="49" fontId="12" fillId="8" borderId="0" xfId="0" applyNumberFormat="1" applyFont="1" applyFill="1" applyBorder="1" applyAlignment="1">
      <alignment horizontal="left" vertical="center" wrapText="1"/>
    </xf>
    <xf numFmtId="49" fontId="12" fillId="8" borderId="10" xfId="0" applyNumberFormat="1" applyFont="1" applyFill="1" applyBorder="1" applyAlignment="1">
      <alignment horizontal="left" vertical="center" wrapText="1"/>
    </xf>
    <xf numFmtId="49" fontId="12" fillId="8" borderId="8" xfId="0" applyNumberFormat="1" applyFont="1" applyFill="1" applyBorder="1" applyAlignment="1">
      <alignment horizontal="left" vertical="center" wrapText="1"/>
    </xf>
    <xf numFmtId="49" fontId="12" fillId="8" borderId="7" xfId="0" applyNumberFormat="1" applyFont="1" applyFill="1" applyBorder="1" applyAlignment="1">
      <alignment horizontal="left" vertical="center" wrapText="1"/>
    </xf>
    <xf numFmtId="49" fontId="12" fillId="8" borderId="6" xfId="0" applyNumberFormat="1" applyFont="1" applyFill="1" applyBorder="1" applyAlignment="1">
      <alignment horizontal="left" vertical="center" wrapText="1"/>
    </xf>
    <xf numFmtId="49" fontId="12" fillId="8" borderId="4" xfId="0" applyNumberFormat="1" applyFont="1" applyFill="1" applyBorder="1" applyAlignment="1">
      <alignment horizontal="left" vertical="center" wrapText="1"/>
    </xf>
    <xf numFmtId="49" fontId="12" fillId="8" borderId="3" xfId="0" applyNumberFormat="1" applyFont="1" applyFill="1" applyBorder="1" applyAlignment="1">
      <alignment horizontal="left" vertical="center" wrapText="1"/>
    </xf>
    <xf numFmtId="49" fontId="12" fillId="8" borderId="2" xfId="0" applyNumberFormat="1" applyFont="1" applyFill="1" applyBorder="1" applyAlignment="1">
      <alignment horizontal="left" vertical="center" wrapText="1"/>
    </xf>
    <xf numFmtId="0" fontId="17" fillId="8" borderId="15" xfId="0" applyFont="1" applyFill="1" applyBorder="1" applyAlignment="1">
      <alignment horizontal="left" vertical="top" wrapText="1"/>
    </xf>
    <xf numFmtId="0" fontId="17" fillId="8" borderId="14" xfId="0" applyFont="1" applyFill="1" applyBorder="1" applyAlignment="1">
      <alignment horizontal="left" vertical="top" wrapText="1"/>
    </xf>
    <xf numFmtId="0" fontId="17" fillId="8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8" fillId="8" borderId="15" xfId="0" applyFont="1" applyFill="1" applyBorder="1" applyAlignment="1">
      <alignment horizontal="left" vertical="center" wrapText="1"/>
    </xf>
    <xf numFmtId="0" fontId="18" fillId="8" borderId="14" xfId="0" applyFont="1" applyFill="1" applyBorder="1" applyAlignment="1">
      <alignment horizontal="left" vertical="center" wrapText="1"/>
    </xf>
    <xf numFmtId="0" fontId="18" fillId="8" borderId="13" xfId="0" applyFont="1" applyFill="1" applyBorder="1" applyAlignment="1">
      <alignment horizontal="left" vertical="center" wrapText="1"/>
    </xf>
    <xf numFmtId="0" fontId="17" fillId="8" borderId="8" xfId="0" applyFont="1" applyFill="1" applyBorder="1" applyAlignment="1">
      <alignment horizontal="left" vertical="center" wrapText="1"/>
    </xf>
    <xf numFmtId="0" fontId="17" fillId="8" borderId="7" xfId="0" applyFont="1" applyFill="1" applyBorder="1" applyAlignment="1">
      <alignment horizontal="left" vertical="center" wrapText="1"/>
    </xf>
    <xf numFmtId="0" fontId="17" fillId="8" borderId="6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 textRotation="90" wrapText="1"/>
    </xf>
    <xf numFmtId="0" fontId="6" fillId="8" borderId="9" xfId="0" applyFont="1" applyFill="1" applyBorder="1" applyAlignment="1">
      <alignment horizontal="center" vertical="center" textRotation="90" wrapText="1"/>
    </xf>
    <xf numFmtId="0" fontId="6" fillId="8" borderId="5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textRotation="48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8" borderId="15" xfId="0" applyFont="1" applyFill="1" applyBorder="1" applyAlignment="1">
      <alignment horizontal="left" vertical="center"/>
    </xf>
    <xf numFmtId="0" fontId="5" fillId="8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textRotation="43"/>
    </xf>
    <xf numFmtId="0" fontId="4" fillId="8" borderId="15" xfId="0" applyFont="1" applyFill="1" applyBorder="1" applyAlignment="1">
      <alignment horizontal="left" vertical="center" wrapText="1"/>
    </xf>
    <xf numFmtId="0" fontId="4" fillId="8" borderId="8" xfId="0" applyFont="1" applyFill="1" applyBorder="1" applyAlignment="1">
      <alignment horizontal="left" vertical="center" wrapText="1"/>
    </xf>
    <xf numFmtId="0" fontId="16" fillId="8" borderId="5" xfId="0" applyFont="1" applyFill="1" applyBorder="1" applyAlignment="1">
      <alignment horizontal="center" vertical="center" textRotation="90" wrapText="1"/>
    </xf>
    <xf numFmtId="0" fontId="16" fillId="8" borderId="6" xfId="0" applyFont="1" applyFill="1" applyBorder="1" applyAlignment="1">
      <alignment horizontal="center" vertical="center" textRotation="90" wrapText="1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1" xfId="0" applyFont="1" applyFill="1" applyBorder="1" applyAlignment="1">
      <alignment vertical="center"/>
    </xf>
    <xf numFmtId="0" fontId="6" fillId="8" borderId="12" xfId="0" applyFont="1" applyFill="1" applyBorder="1" applyAlignment="1">
      <alignment horizontal="center" vertical="center" textRotation="43"/>
    </xf>
    <xf numFmtId="0" fontId="6" fillId="8" borderId="9" xfId="0" applyFont="1" applyFill="1" applyBorder="1" applyAlignment="1">
      <alignment horizontal="center" vertical="center" textRotation="43"/>
    </xf>
    <xf numFmtId="3" fontId="6" fillId="0" borderId="11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6" fillId="0" borderId="11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8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0" fontId="0" fillId="8" borderId="0" xfId="0" applyFont="1" applyFill="1" applyBorder="1" applyAlignment="1">
      <alignment horizontal="left" vertical="center"/>
    </xf>
    <xf numFmtId="0" fontId="5" fillId="8" borderId="8" xfId="0" applyFont="1" applyFill="1" applyBorder="1" applyAlignment="1">
      <alignment horizontal="left" vertical="center"/>
    </xf>
    <xf numFmtId="0" fontId="0" fillId="8" borderId="7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vertical="center" wrapText="1"/>
    </xf>
    <xf numFmtId="0" fontId="5" fillId="8" borderId="0" xfId="0" applyFont="1" applyFill="1" applyBorder="1" applyAlignment="1">
      <alignment vertical="center" wrapText="1"/>
    </xf>
    <xf numFmtId="0" fontId="5" fillId="8" borderId="8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vertical="center" wrapText="1"/>
    </xf>
    <xf numFmtId="0" fontId="6" fillId="8" borderId="15" xfId="0" applyFont="1" applyFill="1" applyBorder="1" applyAlignment="1">
      <alignment horizontal="center" vertical="center" textRotation="50"/>
    </xf>
    <xf numFmtId="0" fontId="6" fillId="8" borderId="13" xfId="0" applyFont="1" applyFill="1" applyBorder="1" applyAlignment="1">
      <alignment horizontal="center" vertical="center" textRotation="50"/>
    </xf>
    <xf numFmtId="0" fontId="6" fillId="8" borderId="8" xfId="0" applyFont="1" applyFill="1" applyBorder="1" applyAlignment="1">
      <alignment horizontal="center" vertical="center" textRotation="50"/>
    </xf>
    <xf numFmtId="0" fontId="6" fillId="8" borderId="6" xfId="0" applyFont="1" applyFill="1" applyBorder="1" applyAlignment="1">
      <alignment horizontal="center" vertical="center" textRotation="50"/>
    </xf>
    <xf numFmtId="0" fontId="6" fillId="8" borderId="12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3" fontId="6" fillId="0" borderId="15" xfId="0" applyNumberFormat="1" applyFont="1" applyBorder="1" applyAlignment="1">
      <alignment horizontal="right" vertical="center"/>
    </xf>
    <xf numFmtId="3" fontId="6" fillId="0" borderId="13" xfId="0" applyNumberFormat="1" applyFont="1" applyBorder="1" applyAlignment="1">
      <alignment horizontal="right" vertical="center"/>
    </xf>
    <xf numFmtId="3" fontId="6" fillId="0" borderId="15" xfId="0" applyNumberFormat="1" applyFont="1" applyFill="1" applyBorder="1" applyAlignment="1">
      <alignment horizontal="right" vertical="center"/>
    </xf>
    <xf numFmtId="3" fontId="6" fillId="0" borderId="13" xfId="0" applyNumberFormat="1" applyFont="1" applyFill="1" applyBorder="1" applyAlignment="1">
      <alignment horizontal="right" vertical="center"/>
    </xf>
    <xf numFmtId="10" fontId="26" fillId="7" borderId="7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left" vertical="center" wrapText="1"/>
    </xf>
    <xf numFmtId="0" fontId="21" fillId="8" borderId="3" xfId="0" applyFont="1" applyFill="1" applyBorder="1" applyAlignment="1">
      <alignment horizontal="left" vertical="center" wrapText="1"/>
    </xf>
    <xf numFmtId="0" fontId="21" fillId="8" borderId="2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vertical="center"/>
    </xf>
    <xf numFmtId="0" fontId="5" fillId="8" borderId="0" xfId="0" applyFont="1" applyFill="1" applyBorder="1" applyAlignment="1">
      <alignment vertical="center"/>
    </xf>
    <xf numFmtId="0" fontId="5" fillId="8" borderId="0" xfId="0" applyFont="1" applyFill="1" applyBorder="1" applyAlignment="1">
      <alignment horizontal="left" vertical="center"/>
    </xf>
    <xf numFmtId="0" fontId="26" fillId="7" borderId="7" xfId="0" applyNumberFormat="1" applyFont="1" applyFill="1" applyBorder="1" applyAlignment="1">
      <alignment horizontal="center" vertical="center"/>
    </xf>
    <xf numFmtId="1" fontId="26" fillId="7" borderId="7" xfId="0" applyNumberFormat="1" applyFont="1" applyFill="1" applyBorder="1" applyAlignment="1">
      <alignment horizontal="center" vertical="center"/>
    </xf>
    <xf numFmtId="164" fontId="26" fillId="7" borderId="7" xfId="1" applyNumberFormat="1" applyFont="1" applyFill="1" applyBorder="1" applyAlignment="1">
      <alignment horizontal="center" vertical="center"/>
    </xf>
    <xf numFmtId="165" fontId="26" fillId="7" borderId="7" xfId="0" applyNumberFormat="1" applyFont="1" applyFill="1" applyBorder="1" applyAlignment="1">
      <alignment horizontal="center" vertical="center"/>
    </xf>
    <xf numFmtId="9" fontId="26" fillId="7" borderId="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10" fontId="26" fillId="0" borderId="0" xfId="0" applyNumberFormat="1" applyFont="1" applyFill="1" applyBorder="1" applyAlignment="1">
      <alignment horizontal="right" vertical="center"/>
    </xf>
    <xf numFmtId="0" fontId="31" fillId="7" borderId="0" xfId="0" applyFont="1" applyFill="1" applyBorder="1" applyAlignment="1">
      <alignment horizontal="right" vertical="center" wrapText="1" indent="1"/>
    </xf>
    <xf numFmtId="0" fontId="31" fillId="7" borderId="17" xfId="0" applyFont="1" applyFill="1" applyBorder="1" applyAlignment="1">
      <alignment horizontal="right" vertical="center" wrapText="1" indent="1"/>
    </xf>
    <xf numFmtId="0" fontId="29" fillId="7" borderId="16" xfId="0" applyFont="1" applyFill="1" applyBorder="1" applyAlignment="1">
      <alignment horizontal="left" vertical="center" wrapText="1" indent="1"/>
    </xf>
    <xf numFmtId="0" fontId="29" fillId="7" borderId="0" xfId="0" applyFont="1" applyFill="1" applyBorder="1" applyAlignment="1">
      <alignment horizontal="left" vertical="center" wrapText="1" indent="1"/>
    </xf>
    <xf numFmtId="0" fontId="30" fillId="7" borderId="0" xfId="0" applyFont="1" applyFill="1" applyBorder="1" applyAlignment="1">
      <alignment horizontal="right" vertical="center" indent="1"/>
    </xf>
    <xf numFmtId="0" fontId="30" fillId="7" borderId="17" xfId="0" applyFont="1" applyFill="1" applyBorder="1" applyAlignment="1">
      <alignment horizontal="right" vertical="center" indent="1"/>
    </xf>
    <xf numFmtId="0" fontId="29" fillId="7" borderId="16" xfId="0" applyFont="1" applyFill="1" applyBorder="1" applyAlignment="1">
      <alignment horizontal="right" vertical="center" indent="1"/>
    </xf>
    <xf numFmtId="0" fontId="29" fillId="7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center" vertical="center"/>
    </xf>
    <xf numFmtId="166" fontId="26" fillId="7" borderId="7" xfId="0" applyNumberFormat="1" applyFont="1" applyFill="1" applyBorder="1" applyAlignment="1">
      <alignment horizontal="center" vertical="center"/>
    </xf>
    <xf numFmtId="166" fontId="26" fillId="3" borderId="7" xfId="0" applyNumberFormat="1" applyFont="1" applyFill="1" applyBorder="1" applyAlignment="1">
      <alignment horizontal="center" vertical="center"/>
    </xf>
    <xf numFmtId="166" fontId="26" fillId="3" borderId="6" xfId="0" applyNumberFormat="1" applyFont="1" applyFill="1" applyBorder="1" applyAlignment="1">
      <alignment horizontal="center" vertical="center"/>
    </xf>
    <xf numFmtId="166" fontId="26" fillId="3" borderId="8" xfId="0" applyNumberFormat="1" applyFont="1" applyFill="1" applyBorder="1" applyAlignment="1">
      <alignment horizontal="center" vertical="center"/>
    </xf>
    <xf numFmtId="166" fontId="26" fillId="7" borderId="8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7E-2"/>
          <c:y val="1.78571428571428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859479103573591"/>
          <c:y val="0.21629213483146068"/>
          <c:w val="0.65588063511291861"/>
          <c:h val="0.6273305022265475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'Croix d''Argent'!$B$42:$C$42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elete val="1"/>
          </c:dLbls>
          <c:cat>
            <c:strRef>
              <c:f>'Croix d''Argent'!$A$43:$A$48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'Croix d''Argent'!$B$43:$B$48</c:f>
              <c:numCache>
                <c:formatCode>#,##0</c:formatCode>
                <c:ptCount val="6"/>
                <c:pt idx="0">
                  <c:v>3112.9647929999996</c:v>
                </c:pt>
                <c:pt idx="1">
                  <c:v>3569.7861330000001</c:v>
                </c:pt>
                <c:pt idx="2">
                  <c:v>3253.6181700000002</c:v>
                </c:pt>
                <c:pt idx="3">
                  <c:v>2731.9181599999997</c:v>
                </c:pt>
                <c:pt idx="4">
                  <c:v>1663.524271</c:v>
                </c:pt>
                <c:pt idx="5">
                  <c:v>1211.2278180000001</c:v>
                </c:pt>
              </c:numCache>
            </c:numRef>
          </c:val>
        </c:ser>
        <c:ser>
          <c:idx val="2"/>
          <c:order val="1"/>
          <c:tx>
            <c:strRef>
              <c:f>'Croix d''Argent'!$D$42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invertIfNegative val="0"/>
          <c:dLbls>
            <c:delete val="1"/>
          </c:dLbls>
          <c:cat>
            <c:strRef>
              <c:f>'Croix d''Argent'!$A$43:$A$48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'Croix d''Argent'!$D$43:$D$48</c:f>
              <c:numCache>
                <c:formatCode>#,##0</c:formatCode>
                <c:ptCount val="6"/>
                <c:pt idx="0">
                  <c:v>3043.732696</c:v>
                </c:pt>
                <c:pt idx="1">
                  <c:v>3532.1463699999999</c:v>
                </c:pt>
                <c:pt idx="2">
                  <c:v>3733.4826780000003</c:v>
                </c:pt>
                <c:pt idx="3">
                  <c:v>3420.4734109999999</c:v>
                </c:pt>
                <c:pt idx="4">
                  <c:v>2452.9554129999997</c:v>
                </c:pt>
                <c:pt idx="5">
                  <c:v>2283.372331</c:v>
                </c:pt>
              </c:numCache>
            </c:numRef>
          </c:val>
        </c:ser>
        <c:ser>
          <c:idx val="1"/>
          <c:order val="2"/>
          <c:invertIfNegative val="0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'Croix d''Argent'!$G$43:$G$48</c:f>
              <c:numCache>
                <c:formatCode>0.00%</c:formatCode>
                <c:ptCount val="6"/>
                <c:pt idx="0">
                  <c:v>0.18103034128317969</c:v>
                </c:pt>
                <c:pt idx="1">
                  <c:v>0.20882384867621948</c:v>
                </c:pt>
                <c:pt idx="2">
                  <c:v>0.20544736091928426</c:v>
                </c:pt>
                <c:pt idx="3">
                  <c:v>0.18090373090375628</c:v>
                </c:pt>
                <c:pt idx="4">
                  <c:v>0.12104017184720177</c:v>
                </c:pt>
                <c:pt idx="5">
                  <c:v>0.10275454637035854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52533248"/>
        <c:axId val="154294912"/>
      </c:barChart>
      <c:catAx>
        <c:axId val="152533248"/>
        <c:scaling>
          <c:orientation val="minMax"/>
        </c:scaling>
        <c:delete val="0"/>
        <c:axPos val="l"/>
        <c:majorGridlines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4294912"/>
        <c:crosses val="autoZero"/>
        <c:auto val="1"/>
        <c:lblAlgn val="ctr"/>
        <c:lblOffset val="100"/>
        <c:noMultiLvlLbl val="0"/>
      </c:catAx>
      <c:valAx>
        <c:axId val="154294912"/>
        <c:scaling>
          <c:orientation val="minMax"/>
          <c:max val="8000"/>
          <c:min val="0"/>
        </c:scaling>
        <c:delete val="1"/>
        <c:axPos val="b"/>
        <c:majorGridlines/>
        <c:numFmt formatCode="0%" sourceLinked="0"/>
        <c:majorTickMark val="none"/>
        <c:minorTickMark val="none"/>
        <c:tickLblPos val="nextTo"/>
        <c:crossAx val="152533248"/>
        <c:crosses val="autoZero"/>
        <c:crossBetween val="between"/>
        <c:majorUnit val="2000"/>
        <c:minorUnit val="400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69"/>
          <c:y val="3.9583333333333325E-2"/>
          <c:w val="0.28241749461682586"/>
          <c:h val="0.1076363892013498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13" l="0.23622047244094491" r="0.23622047244094491" t="0.74803149606299213" header="0.31496062992125984" footer="0.31496062992125984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55473010026177"/>
          <c:y val="0.14827995255041518"/>
          <c:w val="0.83026305351778462"/>
          <c:h val="0.6672196224582247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'Croix d''Argent'!$A$240:$A$244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'Croix d''Argent'!$C$240:$C$244</c:f>
              <c:numCache>
                <c:formatCode>0%</c:formatCode>
                <c:ptCount val="5"/>
                <c:pt idx="0">
                  <c:v>4.518549109228151E-2</c:v>
                </c:pt>
                <c:pt idx="1">
                  <c:v>0.17384122763995191</c:v>
                </c:pt>
                <c:pt idx="2">
                  <c:v>0.31707011450463451</c:v>
                </c:pt>
                <c:pt idx="3">
                  <c:v>0.28538080403712007</c:v>
                </c:pt>
                <c:pt idx="4">
                  <c:v>0.17852236272601205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6221440"/>
        <c:axId val="156222976"/>
      </c:barChart>
      <c:catAx>
        <c:axId val="15622144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6222976"/>
        <c:crosses val="autoZero"/>
        <c:auto val="1"/>
        <c:lblAlgn val="ctr"/>
        <c:lblOffset val="100"/>
        <c:noMultiLvlLbl val="0"/>
      </c:catAx>
      <c:valAx>
        <c:axId val="15622297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6221440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725490196078433"/>
          <c:y val="0.23426212590299278"/>
          <c:w val="0.75816993464052285"/>
          <c:h val="0.59855521155830749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'Croix d''Argent'!$H$286:$L$288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'Croix d''Argent'!$N$286:$N$288</c:f>
              <c:numCache>
                <c:formatCode>0.00%</c:formatCode>
                <c:ptCount val="3"/>
                <c:pt idx="0">
                  <c:v>0.19968538834554117</c:v>
                </c:pt>
                <c:pt idx="1">
                  <c:v>0.58330543447192007</c:v>
                </c:pt>
                <c:pt idx="2">
                  <c:v>0.21681908706379002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637189239290759"/>
          <c:y val="0.1625062331126135"/>
          <c:w val="0.85533155978592657"/>
          <c:h val="0.6234372765260012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'Croix d''Argent'!$A$168:$B$173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'Croix d''Argent'!$C$168:$C$173</c:f>
              <c:numCache>
                <c:formatCode>#,##0</c:formatCode>
                <c:ptCount val="6"/>
                <c:pt idx="0">
                  <c:v>319</c:v>
                </c:pt>
                <c:pt idx="1">
                  <c:v>316</c:v>
                </c:pt>
                <c:pt idx="2">
                  <c:v>1303</c:v>
                </c:pt>
                <c:pt idx="3">
                  <c:v>1334</c:v>
                </c:pt>
                <c:pt idx="4">
                  <c:v>274</c:v>
                </c:pt>
                <c:pt idx="5">
                  <c:v>295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5960448"/>
        <c:axId val="155961984"/>
      </c:barChart>
      <c:catAx>
        <c:axId val="15596044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55961984"/>
        <c:crosses val="autoZero"/>
        <c:auto val="1"/>
        <c:lblAlgn val="ctr"/>
        <c:lblOffset val="100"/>
        <c:noMultiLvlLbl val="0"/>
      </c:catAx>
      <c:valAx>
        <c:axId val="15596198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55960448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'Croix d''Argent'!$A$179:$A$183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'Croix d''Argent'!$C$179:$C$183</c:f>
              <c:numCache>
                <c:formatCode>#,##0</c:formatCode>
                <c:ptCount val="5"/>
                <c:pt idx="0">
                  <c:v>362</c:v>
                </c:pt>
                <c:pt idx="1">
                  <c:v>335</c:v>
                </c:pt>
                <c:pt idx="2">
                  <c:v>1235</c:v>
                </c:pt>
                <c:pt idx="3">
                  <c:v>802</c:v>
                </c:pt>
                <c:pt idx="4">
                  <c:v>1102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'Croix d''Argent'!$A$186:$A$190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'Croix d''Argent'!$D$186:$D$190</c:f>
              <c:numCache>
                <c:formatCode>#,##0</c:formatCode>
                <c:ptCount val="5"/>
                <c:pt idx="0">
                  <c:v>245</c:v>
                </c:pt>
                <c:pt idx="1">
                  <c:v>435</c:v>
                </c:pt>
                <c:pt idx="2">
                  <c:v>816</c:v>
                </c:pt>
                <c:pt idx="3">
                  <c:v>1745</c:v>
                </c:pt>
                <c:pt idx="4">
                  <c:v>581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'Croix d''Argent'!$A$216:$A$220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'Croix d''Argent'!$B$216:$B$220</c:f>
              <c:numCache>
                <c:formatCode>#,##0</c:formatCode>
                <c:ptCount val="5"/>
                <c:pt idx="0">
                  <c:v>507</c:v>
                </c:pt>
                <c:pt idx="1">
                  <c:v>560</c:v>
                </c:pt>
                <c:pt idx="2">
                  <c:v>531</c:v>
                </c:pt>
                <c:pt idx="3">
                  <c:v>522</c:v>
                </c:pt>
                <c:pt idx="4">
                  <c:v>535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15328"/>
        <c:axId val="156116864"/>
      </c:lineChart>
      <c:catAx>
        <c:axId val="15611532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156116864"/>
        <c:crosses val="autoZero"/>
        <c:auto val="1"/>
        <c:lblAlgn val="ctr"/>
        <c:lblOffset val="100"/>
        <c:noMultiLvlLbl val="0"/>
      </c:catAx>
      <c:valAx>
        <c:axId val="156116864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crossAx val="15611532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3" l="0.59055118110236227" r="0.59055118110236227" t="0.39370078740157483" header="0.31496062992125984" footer="0.31496062992125984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1"/>
          <c:y val="4.1666666666666664E-2"/>
        </c:manualLayout>
      </c:layout>
      <c:overlay val="0"/>
    </c:title>
    <c:autoTitleDeleted val="0"/>
    <c:plotArea>
      <c:layout/>
      <c:pieChart>
        <c:varyColors val="1"/>
        <c:ser>
          <c:idx val="1"/>
          <c:order val="0"/>
          <c:tx>
            <c:strRef>
              <c:f>'Croix d''Argent'!$F$315:$F$317</c:f>
              <c:strCache>
                <c:ptCount val="1"/>
                <c:pt idx="0">
                  <c:v>1 438 647 28</c:v>
                </c:pt>
              </c:strCache>
            </c:strRef>
          </c:tx>
          <c:explosion val="7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'Croix d''Argent'!$A$315:$E$317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'Croix d''Argent'!$F$315:$F$317</c:f>
              <c:numCache>
                <c:formatCode>#,##0</c:formatCode>
                <c:ptCount val="3"/>
                <c:pt idx="0">
                  <c:v>1438</c:v>
                </c:pt>
                <c:pt idx="1">
                  <c:v>647</c:v>
                </c:pt>
                <c:pt idx="2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6"/>
      </c:pieChart>
    </c:plotArea>
    <c:legend>
      <c:legendPos val="t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'Croix d''Argent'!$D$212:$E$212</c:f>
              <c:numCache>
                <c:formatCode>0%</c:formatCode>
                <c:ptCount val="2"/>
                <c:pt idx="0">
                  <c:v>0.12234334293157823</c:v>
                </c:pt>
                <c:pt idx="1">
                  <c:v>0.87765665706842177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48E-2"/>
        </c:manualLayout>
      </c:layout>
      <c:overlay val="0"/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1352211501379731"/>
          <c:y val="0.24381119795449926"/>
          <c:w val="0.49211887030526319"/>
          <c:h val="0.63648584517341233"/>
        </c:manualLayout>
      </c:layout>
      <c:pieChart>
        <c:varyColors val="1"/>
        <c:ser>
          <c:idx val="0"/>
          <c:order val="0"/>
          <c:explosion val="3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'Croix d''Argent'!$D$149:$E$149</c:f>
              <c:numCache>
                <c:formatCode>0.00%</c:formatCode>
                <c:ptCount val="2"/>
                <c:pt idx="0" formatCode="0%">
                  <c:v>0.16794931460193815</c:v>
                </c:pt>
                <c:pt idx="1">
                  <c:v>0.83205068539806182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'Croix d''Argent'!$A$251:$A$254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'Croix d''Argent'!$B$251:$B$254</c:f>
              <c:numCache>
                <c:formatCode>0</c:formatCode>
                <c:ptCount val="4"/>
                <c:pt idx="0">
                  <c:v>2328.9850630000001</c:v>
                </c:pt>
                <c:pt idx="1">
                  <c:v>3619.8575679999999</c:v>
                </c:pt>
                <c:pt idx="2">
                  <c:v>3362.9512839999998</c:v>
                </c:pt>
                <c:pt idx="3">
                  <c:v>6467.1942259999996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 paperSize="9" orientation="landscape" verticalDpi="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859479103573591"/>
          <c:y val="0.21629213483146068"/>
          <c:w val="0.65588063511291861"/>
          <c:h val="0.6273305022265475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'Croix d''Argent'!$B$51:$C$51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elete val="1"/>
          </c:dLbls>
          <c:cat>
            <c:strRef>
              <c:f>'Croix d''Argent'!$A$52:$A$59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'Croix d''Argent'!$B$52:$B$59</c:f>
              <c:numCache>
                <c:formatCode>#,##0</c:formatCode>
                <c:ptCount val="8"/>
                <c:pt idx="0">
                  <c:v>15.787219</c:v>
                </c:pt>
                <c:pt idx="1">
                  <c:v>573.65164000000004</c:v>
                </c:pt>
                <c:pt idx="2">
                  <c:v>1395.8705209999998</c:v>
                </c:pt>
                <c:pt idx="3">
                  <c:v>2027.2796980000003</c:v>
                </c:pt>
                <c:pt idx="4">
                  <c:v>1363.921922</c:v>
                </c:pt>
                <c:pt idx="5">
                  <c:v>2300.194821</c:v>
                </c:pt>
                <c:pt idx="6">
                  <c:v>2668.7139100000004</c:v>
                </c:pt>
                <c:pt idx="7">
                  <c:v>2057.6548089999997</c:v>
                </c:pt>
              </c:numCache>
            </c:numRef>
          </c:val>
        </c:ser>
        <c:ser>
          <c:idx val="2"/>
          <c:order val="1"/>
          <c:tx>
            <c:strRef>
              <c:f>'Croix d''Argent'!$D$51:$E$51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invertIfNegative val="0"/>
          <c:dLbls>
            <c:delete val="1"/>
          </c:dLbls>
          <c:cat>
            <c:strRef>
              <c:f>'Croix d''Argent'!$A$52:$A$59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'Croix d''Argent'!$D$52:$D$59</c:f>
              <c:numCache>
                <c:formatCode>#,##0</c:formatCode>
                <c:ptCount val="8"/>
                <c:pt idx="0">
                  <c:v>8.0064499999999992</c:v>
                </c:pt>
                <c:pt idx="1">
                  <c:v>175.795197</c:v>
                </c:pt>
                <c:pt idx="2">
                  <c:v>857.32132499999989</c:v>
                </c:pt>
                <c:pt idx="3">
                  <c:v>2240.5465020000001</c:v>
                </c:pt>
                <c:pt idx="4">
                  <c:v>4204.1582909999997</c:v>
                </c:pt>
                <c:pt idx="5">
                  <c:v>389.13360799999998</c:v>
                </c:pt>
                <c:pt idx="6">
                  <c:v>4016.6117390000004</c:v>
                </c:pt>
                <c:pt idx="7">
                  <c:v>3551.8571059999999</c:v>
                </c:pt>
              </c:numCache>
            </c:numRef>
          </c:val>
        </c:ser>
        <c:ser>
          <c:idx val="1"/>
          <c:order val="2"/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'Croix d''Argent'!$A$52:$A$59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'Croix d''Argent'!$G$52:$G$59</c:f>
              <c:numCache>
                <c:formatCode>0.00%</c:formatCode>
                <c:ptCount val="8"/>
                <c:pt idx="0">
                  <c:v>8.5445800852849724E-4</c:v>
                </c:pt>
                <c:pt idx="1">
                  <c:v>2.6913497529153712E-2</c:v>
                </c:pt>
                <c:pt idx="2">
                  <c:v>8.0914709604719137E-2</c:v>
                </c:pt>
                <c:pt idx="3">
                  <c:v>0.15326254541061926</c:v>
                </c:pt>
                <c:pt idx="4">
                  <c:v>0.19995616187343404</c:v>
                </c:pt>
                <c:pt idx="5">
                  <c:v>9.6576875711031032E-2</c:v>
                </c:pt>
                <c:pt idx="6">
                  <c:v>0.24007772993769994</c:v>
                </c:pt>
                <c:pt idx="7">
                  <c:v>0.20144402192481436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54319104"/>
        <c:axId val="155548288"/>
      </c:barChart>
      <c:catAx>
        <c:axId val="154319104"/>
        <c:scaling>
          <c:orientation val="minMax"/>
        </c:scaling>
        <c:delete val="0"/>
        <c:axPos val="l"/>
        <c:majorGridlines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5548288"/>
        <c:crosses val="autoZero"/>
        <c:auto val="1"/>
        <c:lblAlgn val="ctr"/>
        <c:lblOffset val="100"/>
        <c:noMultiLvlLbl val="0"/>
      </c:catAx>
      <c:valAx>
        <c:axId val="155548288"/>
        <c:scaling>
          <c:orientation val="minMax"/>
        </c:scaling>
        <c:delete val="1"/>
        <c:axPos val="b"/>
        <c:majorGridlines/>
        <c:numFmt formatCode="#,##0" sourceLinked="1"/>
        <c:majorTickMark val="none"/>
        <c:minorTickMark val="none"/>
        <c:tickLblPos val="nextTo"/>
        <c:crossAx val="15431910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69"/>
          <c:y val="3.9583333333333325E-2"/>
          <c:w val="0.28241749461682586"/>
          <c:h val="0.1076363892013498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25" r="0.25" t="0.75" header="0.3" footer="0.3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931006660816724E-2"/>
          <c:y val="0.21677918872857654"/>
          <c:w val="0.89013755479517942"/>
          <c:h val="0.61590126378711363"/>
        </c:manualLayout>
      </c:layout>
      <c:lineChart>
        <c:grouping val="stacked"/>
        <c:varyColors val="0"/>
        <c:ser>
          <c:idx val="2"/>
          <c:order val="0"/>
          <c:spPr>
            <a:ln w="25400" cap="flat" cmpd="sng" algn="ctr">
              <a:solidFill>
                <a:srgbClr val="F79646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rgbClr val="F79646"/>
                </a:solidFill>
                <a:prstDash val="solid"/>
              </a:ln>
              <a:effectLst/>
            </c:spPr>
          </c:marker>
          <c:dPt>
            <c:idx val="0"/>
            <c:marker>
              <c:spPr>
                <a:solidFill>
                  <a:srgbClr val="FF0000"/>
                </a:solidFill>
                <a:ln w="25400" cap="flat" cmpd="sng" algn="ctr">
                  <a:solidFill>
                    <a:srgbClr val="F79646"/>
                  </a:solidFill>
                  <a:prstDash val="solid"/>
                </a:ln>
                <a:effectLst/>
              </c:spPr>
            </c:marker>
            <c:bubble3D val="0"/>
          </c:dPt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'Croix d''Argent'!$A$146:$A$149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'Croix d''Argent'!$D$146:$D$149</c:f>
              <c:numCache>
                <c:formatCode>0%</c:formatCode>
                <c:ptCount val="4"/>
                <c:pt idx="0">
                  <c:v>0.36322126729701831</c:v>
                </c:pt>
                <c:pt idx="1">
                  <c:v>0.14720158873398653</c:v>
                </c:pt>
                <c:pt idx="2">
                  <c:v>0.1062088611225801</c:v>
                </c:pt>
                <c:pt idx="3">
                  <c:v>0.16794931460193815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2457088"/>
        <c:axId val="163726080"/>
      </c:lineChart>
      <c:catAx>
        <c:axId val="16245708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163726080"/>
        <c:crosses val="autoZero"/>
        <c:auto val="1"/>
        <c:lblAlgn val="ctr"/>
        <c:lblOffset val="100"/>
        <c:noMultiLvlLbl val="0"/>
      </c:catAx>
      <c:valAx>
        <c:axId val="16372608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62457088"/>
        <c:crosses val="autoZero"/>
        <c:crossBetween val="between"/>
        <c:majorUnit val="0.1"/>
      </c:valAx>
    </c:plotArea>
    <c:plotVisOnly val="1"/>
    <c:dispBlanksAs val="zero"/>
    <c:showDLblsOverMax val="0"/>
  </c:chart>
  <c:spPr>
    <a:solidFill>
      <a:schemeClr val="lt1"/>
    </a:solidFill>
    <a:ln w="25400" cap="flat" cmpd="sng" algn="ctr">
      <a:solidFill>
        <a:srgbClr val="F79646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txPr>
        <a:bodyPr/>
        <a:lstStyle/>
        <a:p>
          <a:pPr>
            <a:defRPr sz="1400"/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'Croix d''Argent'!$A$113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'Croix d''Argent'!$A$116:$A$122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'Croix d''Argent'!$G$116:$G$122</c:f>
              <c:numCache>
                <c:formatCode>0%</c:formatCode>
                <c:ptCount val="7"/>
                <c:pt idx="0">
                  <c:v>0.18700973181678712</c:v>
                </c:pt>
                <c:pt idx="1">
                  <c:v>8.4094715034583128E-2</c:v>
                </c:pt>
                <c:pt idx="2">
                  <c:v>8.0545984419866157E-2</c:v>
                </c:pt>
                <c:pt idx="3">
                  <c:v>0.1827564398478303</c:v>
                </c:pt>
                <c:pt idx="4">
                  <c:v>0.18618960724967368</c:v>
                </c:pt>
                <c:pt idx="5">
                  <c:v>0.12493289283324815</c:v>
                </c:pt>
                <c:pt idx="6">
                  <c:v>0.15447062879801143</c:v>
                </c:pt>
              </c:numCache>
            </c:numRef>
          </c:val>
        </c:ser>
        <c:ser>
          <c:idx val="1"/>
          <c:order val="1"/>
          <c:tx>
            <c:strRef>
              <c:f>'Croix d''Argent'!$A$113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solidFill>
        <a:schemeClr val="bg1">
          <a:lumMod val="50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Logement HLM </a:t>
            </a:r>
            <a:r>
              <a:rPr lang="en-US" baseline="30000"/>
              <a:t>(1)</a:t>
            </a:r>
          </a:p>
        </c:rich>
      </c:tx>
      <c:layout>
        <c:manualLayout>
          <c:xMode val="edge"/>
          <c:yMode val="edge"/>
          <c:x val="1.6315844182843483E-2"/>
          <c:y val="4.18076369486072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416916790104207"/>
          <c:y val="3.9509779019558038E-2"/>
          <c:w val="0.40563362438606065"/>
          <c:h val="0.9174794682922699"/>
        </c:manualLayout>
      </c:layout>
      <c:pie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'Croix d''Argent'!$L$236:$M$236</c:f>
              <c:numCache>
                <c:formatCode>0%</c:formatCode>
                <c:ptCount val="2"/>
                <c:pt idx="0">
                  <c:v>0.27135155470205075</c:v>
                </c:pt>
                <c:pt idx="1">
                  <c:v>0.72864844529794925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4E-2"/>
          <c:y val="3.7523452157598502E-2"/>
        </c:manualLayout>
      </c:layout>
      <c:overlay val="0"/>
    </c:title>
    <c:autoTitleDeleted val="0"/>
    <c:plotArea>
      <c:layout/>
      <c:pieChart>
        <c:varyColors val="1"/>
        <c:ser>
          <c:idx val="4"/>
          <c:order val="0"/>
          <c:tx>
            <c:strRef>
              <c:f>'Croix d''Argent'!$E$265:$E$266</c:f>
              <c:strCache>
                <c:ptCount val="1"/>
                <c:pt idx="0">
                  <c:v>74% 26%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'Croix d''Argent'!$A$265:$C$266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'Croix d''Argent'!$E$265:$E$266</c:f>
              <c:numCache>
                <c:formatCode>0%</c:formatCode>
                <c:ptCount val="2"/>
                <c:pt idx="0">
                  <c:v>0.74040940106141018</c:v>
                </c:pt>
                <c:pt idx="1">
                  <c:v>0.25959059893858982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t"/>
      <c:overlay val="0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2E-2"/>
          <c:y val="3.891053092047704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'Croix d''Argent'!$G$76:$G$79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'Croix d''Argent'!$I$76:$I$79</c:f>
              <c:numCache>
                <c:formatCode>#,##0</c:formatCode>
                <c:ptCount val="4"/>
                <c:pt idx="0">
                  <c:v>370.12115500000004</c:v>
                </c:pt>
                <c:pt idx="1">
                  <c:v>2365.5454129999998</c:v>
                </c:pt>
                <c:pt idx="2">
                  <c:v>2512.9265330000003</c:v>
                </c:pt>
                <c:pt idx="3">
                  <c:v>919.41598299999987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55581824"/>
        <c:axId val="155583616"/>
      </c:barChart>
      <c:catAx>
        <c:axId val="15558182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5583616"/>
        <c:crosses val="autoZero"/>
        <c:auto val="1"/>
        <c:lblAlgn val="ctr"/>
        <c:lblOffset val="100"/>
        <c:noMultiLvlLbl val="0"/>
      </c:catAx>
      <c:valAx>
        <c:axId val="15558361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5581824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1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50030284675954"/>
          <c:y val="1.6403026250071232E-2"/>
          <c:w val="0.73864258815474149"/>
          <c:h val="0.98359697374992872"/>
        </c:manualLayout>
      </c:layout>
      <c:doughnut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'Croix d''Argent'!$G$70:$G$73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'Croix d''Argent'!$H$70:$H$73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'Croix d''Argent'!$G$70:$G$73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'Croix d''Argent'!$I$70:$I$73</c:f>
              <c:numCache>
                <c:formatCode>#,##0</c:formatCode>
                <c:ptCount val="4"/>
                <c:pt idx="0">
                  <c:v>10554.979176999999</c:v>
                </c:pt>
                <c:pt idx="1">
                  <c:v>11837.864683</c:v>
                </c:pt>
                <c:pt idx="2">
                  <c:v>2263.3031600000004</c:v>
                </c:pt>
                <c:pt idx="3">
                  <c:v>3196.3577369999998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21"/>
      </c:doughnutChart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057409896933615"/>
          <c:y val="9.0900993224281884E-2"/>
          <c:w val="0.53542718135842782"/>
          <c:h val="0.85418412484271422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</c:dLbls>
          <c:cat>
            <c:strRef>
              <c:f>'Croix d''Argent'!$A$77:$A$79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'Croix d''Argent'!$B$77:$B$79</c:f>
              <c:numCache>
                <c:formatCode>#,##0</c:formatCode>
                <c:ptCount val="3"/>
                <c:pt idx="0">
                  <c:v>3323.4032079999997</c:v>
                </c:pt>
                <c:pt idx="1">
                  <c:v>3423.6548030000004</c:v>
                </c:pt>
                <c:pt idx="2">
                  <c:v>2104.1219959999999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 w="19050"/>
  </c:spPr>
  <c:printSettings>
    <c:headerFooter/>
    <c:pageMargins b="0.75" l="0.7" r="0.7" t="0.75" header="0.3" footer="0.3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8051998018320001"/>
          <c:y val="0.13729977116704806"/>
          <c:w val="0.65717427891794655"/>
          <c:h val="0.7608482435118950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'Croix d''Argent'!$A$133:$A$140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'Croix d''Argent'!$C$133:$C$140</c:f>
              <c:numCache>
                <c:formatCode>0.00%</c:formatCode>
                <c:ptCount val="8"/>
                <c:pt idx="0">
                  <c:v>0.77182061695101933</c:v>
                </c:pt>
                <c:pt idx="1">
                  <c:v>9.5461518533740533E-2</c:v>
                </c:pt>
                <c:pt idx="2">
                  <c:v>1.7674382951258099E-2</c:v>
                </c:pt>
                <c:pt idx="3">
                  <c:v>1.0634985277023615E-2</c:v>
                </c:pt>
                <c:pt idx="4">
                  <c:v>1.3950984617683543E-2</c:v>
                </c:pt>
                <c:pt idx="5">
                  <c:v>5.2841138311120792E-2</c:v>
                </c:pt>
                <c:pt idx="6">
                  <c:v>3.6427350543356371E-2</c:v>
                </c:pt>
                <c:pt idx="7">
                  <c:v>1.1890228147977851E-3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735168"/>
        <c:axId val="155721088"/>
      </c:barChart>
      <c:valAx>
        <c:axId val="155721088"/>
        <c:scaling>
          <c:orientation val="minMax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crossAx val="155735168"/>
        <c:crosses val="autoZero"/>
        <c:crossBetween val="between"/>
      </c:valAx>
      <c:catAx>
        <c:axId val="155735168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55721088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 w="28575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088E-3"/>
          <c:y val="1.0432987064356419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'Croix d''Argent'!$H$279:$H$283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'Croix d''Argent'!$N$279:$N$283</c:f>
              <c:numCache>
                <c:formatCode>0.00%</c:formatCode>
                <c:ptCount val="5"/>
                <c:pt idx="0">
                  <c:v>2.5037268719811843E-2</c:v>
                </c:pt>
                <c:pt idx="1">
                  <c:v>6.7414549765593523E-2</c:v>
                </c:pt>
                <c:pt idx="2">
                  <c:v>8.1062811475916222E-2</c:v>
                </c:pt>
                <c:pt idx="3">
                  <c:v>0.66308958064907775</c:v>
                </c:pt>
                <c:pt idx="4">
                  <c:v>0.16339578938960075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'Croix d''Argent'!$A$100:$A$106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'Croix d''Argent'!$F$100:$F$106</c:f>
              <c:numCache>
                <c:formatCode>0.0%</c:formatCode>
                <c:ptCount val="7"/>
                <c:pt idx="0">
                  <c:v>0.70987663655742295</c:v>
                </c:pt>
                <c:pt idx="1">
                  <c:v>0.97893563867573841</c:v>
                </c:pt>
                <c:pt idx="2">
                  <c:v>0.99294824086970623</c:v>
                </c:pt>
                <c:pt idx="3">
                  <c:v>0.94822616870285381</c:v>
                </c:pt>
                <c:pt idx="4">
                  <c:v>0.49578622306898074</c:v>
                </c:pt>
                <c:pt idx="5">
                  <c:v>8.8497641143055097E-2</c:v>
                </c:pt>
                <c:pt idx="6" formatCode="0.00%">
                  <c:v>1.2083402372855032E-2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155790336"/>
        <c:axId val="155804416"/>
      </c:barChart>
      <c:catAx>
        <c:axId val="15579033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55804416"/>
        <c:crosses val="autoZero"/>
        <c:auto val="1"/>
        <c:lblAlgn val="ctr"/>
        <c:lblOffset val="100"/>
        <c:noMultiLvlLbl val="0"/>
      </c:catAx>
      <c:valAx>
        <c:axId val="155804416"/>
        <c:scaling>
          <c:orientation val="minMax"/>
          <c:max val="1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55790336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"/>
          <c:y val="2.9446407538280331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'Croix d''Argent'!$E$234:$E$235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'Croix d''Argent'!$K$234:$K$235</c:f>
              <c:numCache>
                <c:formatCode>#,##0</c:formatCode>
                <c:ptCount val="2"/>
                <c:pt idx="0">
                  <c:v>6500.7008249999999</c:v>
                </c:pt>
                <c:pt idx="1">
                  <c:v>8983.4051739999995</c:v>
                </c:pt>
              </c:numCache>
            </c:numRef>
          </c:val>
        </c:ser>
        <c:ser>
          <c:idx val="1"/>
          <c:order val="1"/>
          <c:tx>
            <c:strRef>
              <c:f>'Croix d''Argent'!$E$236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val>
            <c:numRef>
              <c:f>'Croix d''Argent'!$L$236</c:f>
              <c:numCache>
                <c:formatCode>0%</c:formatCode>
                <c:ptCount val="1"/>
                <c:pt idx="0">
                  <c:v>0.27135155470205075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3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2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11430</xdr:colOff>
      <xdr:row>53</xdr:row>
      <xdr:rowOff>5715</xdr:rowOff>
    </xdr:from>
    <xdr:to>
      <xdr:col>20</xdr:col>
      <xdr:colOff>380370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15239</xdr:colOff>
      <xdr:row>10</xdr:row>
      <xdr:rowOff>53340</xdr:rowOff>
    </xdr:from>
    <xdr:to>
      <xdr:col>17</xdr:col>
      <xdr:colOff>205514</xdr:colOff>
      <xdr:row>38</xdr:row>
      <xdr:rowOff>6060</xdr:rowOff>
    </xdr:to>
    <xdr:grpSp>
      <xdr:nvGrpSpPr>
        <xdr:cNvPr id="19" name="Groupe 18"/>
        <xdr:cNvGrpSpPr/>
      </xdr:nvGrpSpPr>
      <xdr:grpSpPr>
        <a:xfrm>
          <a:off x="1860368" y="2197826"/>
          <a:ext cx="6465889" cy="4829520"/>
          <a:chOff x="10797540" y="2849880"/>
          <a:chExt cx="6332220" cy="5783580"/>
        </a:xfrm>
      </xdr:grpSpPr>
      <xdr:grpSp>
        <xdr:nvGrpSpPr>
          <xdr:cNvPr id="20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4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1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1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2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7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3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0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7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7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8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0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4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13</xdr:col>
      <xdr:colOff>133350</xdr:colOff>
      <xdr:row>149</xdr:row>
      <xdr:rowOff>28575</xdr:rowOff>
    </xdr:from>
    <xdr:to>
      <xdr:col>21</xdr:col>
      <xdr:colOff>213360</xdr:colOff>
      <xdr:row>160</xdr:row>
      <xdr:rowOff>165735</xdr:rowOff>
    </xdr:to>
    <xdr:graphicFrame macro="">
      <xdr:nvGraphicFramePr>
        <xdr:cNvPr id="58" name="Graphique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576000</xdr:colOff>
      <xdr:row>1</xdr:row>
      <xdr:rowOff>331575</xdr:rowOff>
    </xdr:to>
    <xdr:pic>
      <xdr:nvPicPr>
        <xdr:cNvPr id="60" name="tb_1" descr="Image">
          <a:hlinkClick xmlns:r="http://schemas.openxmlformats.org/officeDocument/2006/relationships" r:id=""/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00" cy="362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219075</xdr:colOff>
      <xdr:row>149</xdr:row>
      <xdr:rowOff>28575</xdr:rowOff>
    </xdr:from>
    <xdr:to>
      <xdr:col>13</xdr:col>
      <xdr:colOff>88900</xdr:colOff>
      <xdr:row>160</xdr:row>
      <xdr:rowOff>154306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371475</xdr:colOff>
      <xdr:row>108</xdr:row>
      <xdr:rowOff>9525</xdr:rowOff>
    </xdr:from>
    <xdr:to>
      <xdr:col>20</xdr:col>
      <xdr:colOff>280035</xdr:colOff>
      <xdr:row>125</xdr:row>
      <xdr:rowOff>5715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28575</xdr:colOff>
      <xdr:row>237</xdr:row>
      <xdr:rowOff>19050</xdr:rowOff>
    </xdr:from>
    <xdr:to>
      <xdr:col>12</xdr:col>
      <xdr:colOff>5715</xdr:colOff>
      <xdr:row>243</xdr:row>
      <xdr:rowOff>102870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47625</xdr:colOff>
      <xdr:row>262</xdr:row>
      <xdr:rowOff>161925</xdr:rowOff>
    </xdr:from>
    <xdr:to>
      <xdr:col>16</xdr:col>
      <xdr:colOff>142425</xdr:colOff>
      <xdr:row>275</xdr:row>
      <xdr:rowOff>142874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320040</xdr:colOff>
      <xdr:row>260</xdr:row>
      <xdr:rowOff>68580</xdr:rowOff>
    </xdr:to>
    <xdr:sp macro="" textlink="">
      <xdr:nvSpPr>
        <xdr:cNvPr id="65" name="ZoneTexte 1"/>
        <xdr:cNvSpPr txBox="1"/>
      </xdr:nvSpPr>
      <xdr:spPr>
        <a:xfrm>
          <a:off x="0" y="46817280"/>
          <a:ext cx="2697480" cy="8001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</a:t>
          </a:r>
          <a:r>
            <a:rPr lang="fr-FR" sz="1100" baseline="0"/>
            <a:t> l</a:t>
          </a:r>
          <a:r>
            <a:rPr lang="fr-FR" sz="1100"/>
            <a:t>ogement public ordinaire.</a:t>
          </a:r>
          <a:r>
            <a:rPr lang="fr-FR" sz="1100" baseline="0"/>
            <a:t> P</a:t>
          </a:r>
          <a:r>
            <a:rPr lang="fr-FR" sz="1100"/>
            <a:t>our</a:t>
          </a:r>
          <a:r>
            <a:rPr lang="fr-FR" sz="1100" baseline="0"/>
            <a:t> le taux de la loi SRU, il faut ajouter à ce chiffre le logement : étudiant ; foyers ; privé conventionné et CHRS. </a:t>
          </a:r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V481"/>
  <sheetViews>
    <sheetView tabSelected="1" showWhiteSpace="0" view="pageBreakPreview" zoomScale="140" zoomScaleNormal="100" zoomScaleSheetLayoutView="140" zoomScalePageLayoutView="80" workbookViewId="0">
      <selection activeCell="J2" sqref="J2:V2"/>
    </sheetView>
  </sheetViews>
  <sheetFormatPr baseColWidth="10" defaultColWidth="11.5546875" defaultRowHeight="14.4" x14ac:dyDescent="0.3"/>
  <cols>
    <col min="1" max="1" width="26.88671875" style="1" customWidth="1"/>
    <col min="2" max="2" width="7" style="1" customWidth="1"/>
    <col min="3" max="7" width="5.6640625" style="1" customWidth="1"/>
    <col min="8" max="8" width="5.6640625" style="3" customWidth="1"/>
    <col min="9" max="9" width="5.6640625" style="2" customWidth="1"/>
    <col min="10" max="22" width="5.6640625" style="1" customWidth="1"/>
    <col min="23" max="16384" width="11.5546875" style="1"/>
  </cols>
  <sheetData>
    <row r="1" spans="1:22" ht="28.2" customHeight="1" x14ac:dyDescent="0.3">
      <c r="A1" s="399" t="s">
        <v>274</v>
      </c>
      <c r="B1" s="399"/>
      <c r="C1" s="399"/>
      <c r="D1" s="399"/>
      <c r="E1" s="399"/>
      <c r="F1" s="399"/>
      <c r="G1" s="399"/>
      <c r="H1" s="399"/>
      <c r="I1" s="400"/>
      <c r="J1" s="401" t="s">
        <v>275</v>
      </c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</row>
    <row r="2" spans="1:22" ht="28.2" customHeight="1" x14ac:dyDescent="0.3">
      <c r="A2" s="403" t="s">
        <v>273</v>
      </c>
      <c r="B2" s="403"/>
      <c r="C2" s="403"/>
      <c r="D2" s="403"/>
      <c r="E2" s="403"/>
      <c r="F2" s="403"/>
      <c r="G2" s="403"/>
      <c r="H2" s="403"/>
      <c r="I2" s="404"/>
      <c r="J2" s="405" t="s">
        <v>272</v>
      </c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</row>
    <row r="3" spans="1:22" ht="14.1" customHeight="1" x14ac:dyDescent="0.3">
      <c r="A3" s="233"/>
      <c r="B3" s="233"/>
      <c r="C3" s="233"/>
      <c r="D3" s="233"/>
      <c r="E3" s="233"/>
      <c r="F3" s="233"/>
      <c r="G3" s="233"/>
      <c r="H3" s="223"/>
      <c r="I3" s="223"/>
      <c r="J3" s="223"/>
      <c r="K3" s="233"/>
      <c r="L3" s="17"/>
      <c r="M3" s="17"/>
      <c r="N3" s="7"/>
      <c r="O3" s="7"/>
      <c r="P3" s="7"/>
      <c r="Q3" s="407">
        <v>1999</v>
      </c>
      <c r="R3" s="407"/>
      <c r="S3" s="407">
        <v>2007</v>
      </c>
      <c r="T3" s="407"/>
      <c r="U3" s="407">
        <v>2009</v>
      </c>
      <c r="V3" s="407"/>
    </row>
    <row r="4" spans="1:22" ht="14.1" customHeight="1" x14ac:dyDescent="0.3">
      <c r="A4" s="220" t="s">
        <v>271</v>
      </c>
      <c r="B4" s="408">
        <v>34009</v>
      </c>
      <c r="C4" s="408"/>
      <c r="D4" s="226"/>
      <c r="E4" s="220" t="s">
        <v>270</v>
      </c>
      <c r="F4" s="220"/>
      <c r="G4" s="220"/>
      <c r="H4" s="218"/>
      <c r="I4" s="218"/>
      <c r="J4" s="218"/>
      <c r="K4" s="377">
        <f>SUM(B4/255080)</f>
        <v>0.13332679943547124</v>
      </c>
      <c r="L4" s="377"/>
      <c r="N4" s="218" t="s">
        <v>269</v>
      </c>
      <c r="O4" s="218"/>
      <c r="P4" s="218"/>
      <c r="Q4" s="409">
        <v>30857</v>
      </c>
      <c r="R4" s="410"/>
      <c r="S4" s="411">
        <v>33160</v>
      </c>
      <c r="T4" s="409"/>
      <c r="U4" s="412">
        <v>34009</v>
      </c>
      <c r="V4" s="408"/>
    </row>
    <row r="5" spans="1:22" ht="14.1" customHeight="1" x14ac:dyDescent="0.3">
      <c r="A5" s="233"/>
      <c r="B5" s="231"/>
      <c r="C5" s="231"/>
      <c r="D5" s="226"/>
      <c r="E5" s="226"/>
      <c r="F5" s="226"/>
      <c r="G5" s="226"/>
      <c r="H5" s="232"/>
      <c r="I5" s="232"/>
      <c r="J5" s="232"/>
      <c r="K5" s="231"/>
      <c r="L5" s="225"/>
      <c r="N5" s="4"/>
      <c r="O5" s="4"/>
      <c r="P5" s="4"/>
      <c r="Q5" s="4"/>
      <c r="R5" s="413"/>
      <c r="S5" s="413"/>
      <c r="T5" s="413"/>
      <c r="U5" s="413"/>
      <c r="V5" s="230"/>
    </row>
    <row r="6" spans="1:22" ht="14.1" customHeight="1" x14ac:dyDescent="0.3">
      <c r="A6" s="220" t="s">
        <v>268</v>
      </c>
      <c r="B6" s="390">
        <v>7.91</v>
      </c>
      <c r="C6" s="390"/>
      <c r="D6" s="226"/>
      <c r="E6" s="218" t="s">
        <v>267</v>
      </c>
      <c r="F6" s="218"/>
      <c r="G6" s="218"/>
      <c r="H6" s="218"/>
      <c r="I6" s="218"/>
      <c r="J6" s="218"/>
      <c r="K6" s="391">
        <f>SUM(B4)/B6</f>
        <v>4299.4943109987353</v>
      </c>
      <c r="L6" s="391"/>
      <c r="N6" s="229" t="s">
        <v>266</v>
      </c>
      <c r="O6" s="218"/>
      <c r="P6" s="218"/>
      <c r="Q6" s="228"/>
      <c r="R6" s="227"/>
      <c r="S6" s="227"/>
      <c r="T6" s="227"/>
      <c r="U6" s="392">
        <f>SUM(U4-Q4)/Q4/10</f>
        <v>1.0214862105843082E-2</v>
      </c>
      <c r="V6" s="392"/>
    </row>
    <row r="7" spans="1:22" ht="15" customHeight="1" x14ac:dyDescent="0.3">
      <c r="A7" s="226"/>
      <c r="B7" s="225"/>
      <c r="C7" s="225"/>
      <c r="H7" s="4"/>
      <c r="I7" s="4"/>
      <c r="J7" s="4"/>
      <c r="K7" s="225"/>
      <c r="L7" s="225"/>
      <c r="N7" s="224"/>
      <c r="O7" s="224"/>
      <c r="P7" s="224"/>
      <c r="Q7" s="224"/>
      <c r="R7" s="224"/>
      <c r="S7" s="224"/>
      <c r="T7" s="224"/>
      <c r="U7" s="224"/>
      <c r="V7" s="224"/>
    </row>
    <row r="8" spans="1:22" ht="14.1" customHeight="1" x14ac:dyDescent="0.3">
      <c r="A8" s="220" t="s">
        <v>265</v>
      </c>
      <c r="B8" s="393">
        <v>27524</v>
      </c>
      <c r="C8" s="393"/>
      <c r="D8" s="219"/>
      <c r="E8" s="218" t="s">
        <v>264</v>
      </c>
      <c r="F8" s="218"/>
      <c r="G8" s="218"/>
      <c r="H8" s="218"/>
      <c r="I8" s="218"/>
      <c r="J8" s="218"/>
      <c r="K8" s="391">
        <f>F227</f>
        <v>1959</v>
      </c>
      <c r="L8" s="391"/>
      <c r="M8" s="219"/>
      <c r="N8" s="218" t="s">
        <v>263</v>
      </c>
      <c r="O8" s="218"/>
      <c r="P8" s="218"/>
      <c r="Q8" s="218"/>
      <c r="R8" s="218"/>
      <c r="S8" s="218"/>
      <c r="T8" s="217"/>
      <c r="U8" s="394">
        <f xml:space="preserve"> D149</f>
        <v>0.16794931460193815</v>
      </c>
      <c r="V8" s="394"/>
    </row>
    <row r="9" spans="1:22" ht="15" customHeight="1" x14ac:dyDescent="0.3">
      <c r="A9" s="223"/>
      <c r="B9" s="395"/>
      <c r="C9" s="395"/>
      <c r="D9" s="223"/>
      <c r="E9" s="223"/>
      <c r="F9" s="223"/>
      <c r="G9" s="223"/>
      <c r="H9" s="223"/>
      <c r="I9" s="223"/>
      <c r="J9" s="223"/>
      <c r="K9" s="396"/>
      <c r="L9" s="396"/>
      <c r="M9" s="7"/>
      <c r="N9" s="397"/>
      <c r="O9" s="397"/>
      <c r="P9" s="397"/>
      <c r="Q9" s="7"/>
      <c r="R9" s="7"/>
      <c r="S9" s="398"/>
      <c r="T9" s="398"/>
      <c r="U9" s="222"/>
      <c r="V9" s="221"/>
    </row>
    <row r="10" spans="1:22" ht="14.1" customHeight="1" x14ac:dyDescent="0.3">
      <c r="A10" s="220" t="s">
        <v>262</v>
      </c>
      <c r="B10" s="394">
        <f>L234</f>
        <v>0.4198305556303884</v>
      </c>
      <c r="C10" s="394"/>
      <c r="D10" s="219"/>
      <c r="E10" s="218" t="s">
        <v>261</v>
      </c>
      <c r="F10" s="218"/>
      <c r="G10" s="218"/>
      <c r="H10" s="218"/>
      <c r="I10" s="218"/>
      <c r="J10" s="218"/>
      <c r="K10" s="394">
        <f xml:space="preserve"> L235</f>
        <v>0.5801694443696116</v>
      </c>
      <c r="L10" s="394"/>
      <c r="M10" s="219"/>
      <c r="N10" s="218" t="s">
        <v>260</v>
      </c>
      <c r="O10" s="218"/>
      <c r="P10" s="218"/>
      <c r="Q10" s="218"/>
      <c r="R10" s="218"/>
      <c r="S10" s="218"/>
      <c r="T10" s="217"/>
      <c r="U10" s="377">
        <f>+L236</f>
        <v>0.27135155470205075</v>
      </c>
      <c r="V10" s="377"/>
    </row>
    <row r="11" spans="1:22" ht="14.1" customHeight="1" x14ac:dyDescent="0.3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</row>
    <row r="12" spans="1:22" ht="14.1" customHeight="1" x14ac:dyDescent="0.3">
      <c r="A12" s="214"/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187"/>
      <c r="T12" s="36"/>
      <c r="U12" s="216"/>
      <c r="V12" s="215"/>
    </row>
    <row r="13" spans="1:22" ht="14.1" customHeight="1" x14ac:dyDescent="0.3">
      <c r="A13" s="214"/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</row>
    <row r="14" spans="1:22" ht="14.1" customHeight="1" x14ac:dyDescent="0.3">
      <c r="A14" s="214"/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</row>
    <row r="15" spans="1:22" ht="14.1" customHeight="1" x14ac:dyDescent="0.3">
      <c r="A15" s="214"/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</row>
    <row r="16" spans="1:22" ht="14.1" customHeight="1" x14ac:dyDescent="0.3">
      <c r="A16" s="214"/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</row>
    <row r="17" spans="1:22" ht="14.1" customHeight="1" x14ac:dyDescent="0.3">
      <c r="A17" s="214"/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</row>
    <row r="18" spans="1:22" ht="14.1" customHeight="1" x14ac:dyDescent="0.3">
      <c r="A18" s="214"/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</row>
    <row r="19" spans="1:22" ht="14.1" customHeight="1" x14ac:dyDescent="0.3">
      <c r="A19" s="214"/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</row>
    <row r="20" spans="1:22" ht="14.1" customHeight="1" x14ac:dyDescent="0.3">
      <c r="A20" s="214"/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</row>
    <row r="21" spans="1:22" ht="14.1" customHeight="1" x14ac:dyDescent="0.3">
      <c r="A21" s="214"/>
      <c r="B21" s="214"/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</row>
    <row r="22" spans="1:22" ht="14.1" customHeight="1" x14ac:dyDescent="0.3">
      <c r="A22" s="214"/>
      <c r="B22" s="214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</row>
    <row r="23" spans="1:22" ht="14.1" customHeight="1" x14ac:dyDescent="0.3">
      <c r="A23" s="214"/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</row>
    <row r="24" spans="1:22" ht="14.1" customHeight="1" x14ac:dyDescent="0.3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</row>
    <row r="25" spans="1:22" ht="14.1" customHeight="1" x14ac:dyDescent="0.3">
      <c r="A25" s="214"/>
      <c r="B25" s="214"/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</row>
    <row r="26" spans="1:22" ht="14.1" customHeight="1" x14ac:dyDescent="0.3">
      <c r="A26" s="214"/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</row>
    <row r="27" spans="1:22" ht="14.1" customHeight="1" x14ac:dyDescent="0.3">
      <c r="A27" s="214"/>
      <c r="B27" s="214"/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</row>
    <row r="28" spans="1:22" ht="14.1" customHeight="1" x14ac:dyDescent="0.3">
      <c r="A28" s="214"/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</row>
    <row r="29" spans="1:22" ht="14.1" customHeight="1" x14ac:dyDescent="0.3">
      <c r="A29" s="214"/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</row>
    <row r="30" spans="1:22" ht="14.1" customHeight="1" x14ac:dyDescent="0.3">
      <c r="A30" s="214"/>
      <c r="B30" s="214"/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</row>
    <row r="31" spans="1:22" ht="14.1" customHeight="1" x14ac:dyDescent="0.3">
      <c r="A31" s="214"/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</row>
    <row r="32" spans="1:22" ht="14.1" customHeight="1" x14ac:dyDescent="0.3">
      <c r="A32" s="214"/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</row>
    <row r="33" spans="1:22" ht="14.1" customHeight="1" x14ac:dyDescent="0.3">
      <c r="A33" s="214"/>
      <c r="B33" s="214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</row>
    <row r="34" spans="1:22" ht="14.1" customHeight="1" x14ac:dyDescent="0.3">
      <c r="A34" s="214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</row>
    <row r="35" spans="1:22" ht="14.1" customHeight="1" x14ac:dyDescent="0.3">
      <c r="A35" s="214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</row>
    <row r="36" spans="1:22" ht="14.1" customHeight="1" x14ac:dyDescent="0.3">
      <c r="A36" s="214"/>
      <c r="B36" s="214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</row>
    <row r="37" spans="1:22" ht="14.1" customHeight="1" x14ac:dyDescent="0.3">
      <c r="A37" s="214"/>
      <c r="B37" s="214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</row>
    <row r="38" spans="1:22" ht="14.1" customHeight="1" x14ac:dyDescent="0.3">
      <c r="I38" s="3"/>
    </row>
    <row r="39" spans="1:22" ht="14.1" customHeight="1" x14ac:dyDescent="0.3">
      <c r="I39" s="3"/>
    </row>
    <row r="40" spans="1:22" ht="20.100000000000001" customHeight="1" x14ac:dyDescent="0.3">
      <c r="A40" s="291" t="s">
        <v>259</v>
      </c>
      <c r="B40" s="292"/>
      <c r="C40" s="292"/>
      <c r="D40" s="292"/>
      <c r="E40" s="292"/>
      <c r="F40" s="292"/>
      <c r="G40" s="292"/>
      <c r="H40" s="292"/>
      <c r="I40" s="292"/>
      <c r="J40" s="292"/>
      <c r="K40" s="292"/>
      <c r="L40" s="292"/>
      <c r="M40" s="292"/>
      <c r="N40" s="292"/>
      <c r="O40" s="292"/>
      <c r="P40" s="292"/>
      <c r="Q40" s="292"/>
      <c r="R40" s="292"/>
      <c r="S40" s="292"/>
      <c r="T40" s="292"/>
      <c r="U40" s="292"/>
      <c r="V40" s="292"/>
    </row>
    <row r="41" spans="1:22" x14ac:dyDescent="0.3">
      <c r="A41" s="213"/>
      <c r="H41" s="4"/>
      <c r="I41" s="4"/>
    </row>
    <row r="42" spans="1:22" ht="20.100000000000001" customHeight="1" x14ac:dyDescent="0.3">
      <c r="A42" s="212" t="s">
        <v>258</v>
      </c>
      <c r="B42" s="378" t="s">
        <v>170</v>
      </c>
      <c r="C42" s="379"/>
      <c r="D42" s="380" t="s">
        <v>203</v>
      </c>
      <c r="E42" s="381"/>
      <c r="F42" s="382" t="s">
        <v>177</v>
      </c>
      <c r="G42" s="381"/>
      <c r="I42" s="3"/>
    </row>
    <row r="43" spans="1:22" ht="14.1" customHeight="1" x14ac:dyDescent="0.3">
      <c r="A43" s="211" t="s">
        <v>257</v>
      </c>
      <c r="B43" s="144">
        <v>3112.9647929999996</v>
      </c>
      <c r="C43" s="143">
        <f t="shared" ref="C43:C48" si="0">B43/SUM($B$43:$B$48)</f>
        <v>0.20028031351547734</v>
      </c>
      <c r="D43" s="144">
        <v>3043.732696</v>
      </c>
      <c r="E43" s="143">
        <f t="shared" ref="E43:E48" si="1">D43/SUM($D$43:$D$48)</f>
        <v>0.1648275666497466</v>
      </c>
      <c r="F43" s="144">
        <f t="shared" ref="F43:F49" si="2">B43+D43</f>
        <v>6156.6974890000001</v>
      </c>
      <c r="G43" s="143">
        <f t="shared" ref="G43:G48" si="3">F43/SUM($F$43:$F$48)</f>
        <v>0.18103034128317969</v>
      </c>
      <c r="I43" s="3"/>
    </row>
    <row r="44" spans="1:22" ht="14.1" customHeight="1" x14ac:dyDescent="0.3">
      <c r="A44" s="211" t="s">
        <v>256</v>
      </c>
      <c r="B44" s="83">
        <v>3569.7861330000001</v>
      </c>
      <c r="C44" s="11">
        <f t="shared" si="0"/>
        <v>0.22967104784099743</v>
      </c>
      <c r="D44" s="83">
        <v>3532.1463699999999</v>
      </c>
      <c r="E44" s="11">
        <f t="shared" si="1"/>
        <v>0.1912766820762356</v>
      </c>
      <c r="F44" s="83">
        <f t="shared" si="2"/>
        <v>7101.932503</v>
      </c>
      <c r="G44" s="11">
        <f t="shared" si="3"/>
        <v>0.20882384867621948</v>
      </c>
      <c r="I44" s="3"/>
    </row>
    <row r="45" spans="1:22" ht="14.1" customHeight="1" x14ac:dyDescent="0.3">
      <c r="A45" s="211" t="s">
        <v>255</v>
      </c>
      <c r="B45" s="83">
        <v>3253.6181700000002</v>
      </c>
      <c r="C45" s="11">
        <f t="shared" si="0"/>
        <v>0.2093295974990019</v>
      </c>
      <c r="D45" s="83">
        <v>3733.4826780000003</v>
      </c>
      <c r="E45" s="11">
        <f t="shared" si="1"/>
        <v>0.20217966766675605</v>
      </c>
      <c r="F45" s="83">
        <f t="shared" si="2"/>
        <v>6987.100848</v>
      </c>
      <c r="G45" s="11">
        <f t="shared" si="3"/>
        <v>0.20544736091928426</v>
      </c>
      <c r="I45" s="3"/>
    </row>
    <row r="46" spans="1:22" ht="14.1" customHeight="1" x14ac:dyDescent="0.3">
      <c r="A46" s="211" t="s">
        <v>254</v>
      </c>
      <c r="B46" s="83">
        <v>2731.9181599999997</v>
      </c>
      <c r="C46" s="11">
        <f t="shared" si="0"/>
        <v>0.17576473296896231</v>
      </c>
      <c r="D46" s="83">
        <v>3420.4734109999999</v>
      </c>
      <c r="E46" s="11">
        <f t="shared" si="1"/>
        <v>0.18522924495511894</v>
      </c>
      <c r="F46" s="83">
        <f t="shared" si="2"/>
        <v>6152.3915710000001</v>
      </c>
      <c r="G46" s="11">
        <f t="shared" si="3"/>
        <v>0.18090373090375628</v>
      </c>
      <c r="I46" s="3"/>
    </row>
    <row r="47" spans="1:22" ht="14.1" customHeight="1" x14ac:dyDescent="0.3">
      <c r="A47" s="211" t="s">
        <v>253</v>
      </c>
      <c r="B47" s="83">
        <v>1663.524271</v>
      </c>
      <c r="C47" s="11">
        <f t="shared" si="0"/>
        <v>0.10702696133463337</v>
      </c>
      <c r="D47" s="83">
        <v>2452.9554129999997</v>
      </c>
      <c r="E47" s="11">
        <f t="shared" si="1"/>
        <v>0.13283514428072304</v>
      </c>
      <c r="F47" s="83">
        <f t="shared" si="2"/>
        <v>4116.4796839999999</v>
      </c>
      <c r="G47" s="11">
        <f t="shared" si="3"/>
        <v>0.12104017184720177</v>
      </c>
      <c r="I47" s="3"/>
    </row>
    <row r="48" spans="1:22" ht="14.1" customHeight="1" x14ac:dyDescent="0.3">
      <c r="A48" s="211" t="s">
        <v>252</v>
      </c>
      <c r="B48" s="83">
        <v>1211.2278180000001</v>
      </c>
      <c r="C48" s="11">
        <f t="shared" si="0"/>
        <v>7.7927346840927669E-2</v>
      </c>
      <c r="D48" s="83">
        <v>2283.372331</v>
      </c>
      <c r="E48" s="11">
        <f t="shared" si="1"/>
        <v>0.12365169437141983</v>
      </c>
      <c r="F48" s="83">
        <f t="shared" si="2"/>
        <v>3494.6001489999999</v>
      </c>
      <c r="G48" s="11">
        <f t="shared" si="3"/>
        <v>0.10275454637035854</v>
      </c>
      <c r="I48" s="3"/>
    </row>
    <row r="49" spans="1:22" ht="14.1" customHeight="1" x14ac:dyDescent="0.3">
      <c r="A49" s="204" t="s">
        <v>128</v>
      </c>
      <c r="B49" s="210">
        <f>SUM(B43:B48)</f>
        <v>15543.039344999999</v>
      </c>
      <c r="C49" s="202"/>
      <c r="D49" s="210">
        <f>SUM(D43:D48)</f>
        <v>18466.162898999999</v>
      </c>
      <c r="E49" s="202"/>
      <c r="F49" s="210">
        <f t="shared" si="2"/>
        <v>34009.202244</v>
      </c>
      <c r="G49" s="200"/>
      <c r="I49" s="3"/>
    </row>
    <row r="50" spans="1:22" ht="14.1" customHeight="1" x14ac:dyDescent="0.3">
      <c r="I50" s="4"/>
    </row>
    <row r="51" spans="1:22" ht="20.100000000000001" customHeight="1" x14ac:dyDescent="0.3">
      <c r="A51" s="209" t="s">
        <v>251</v>
      </c>
      <c r="B51" s="378" t="s">
        <v>170</v>
      </c>
      <c r="C51" s="379"/>
      <c r="D51" s="380" t="s">
        <v>203</v>
      </c>
      <c r="E51" s="381"/>
      <c r="F51" s="382" t="s">
        <v>177</v>
      </c>
      <c r="G51" s="381"/>
      <c r="I51" s="4"/>
    </row>
    <row r="52" spans="1:22" ht="14.1" customHeight="1" x14ac:dyDescent="0.3">
      <c r="A52" s="208" t="s">
        <v>250</v>
      </c>
      <c r="B52" s="58">
        <v>15.787219</v>
      </c>
      <c r="C52" s="143">
        <f t="shared" ref="C52:C59" si="4">B52/SUM($B$52:$B$59)</f>
        <v>1.2728472242173592E-3</v>
      </c>
      <c r="D52" s="58">
        <v>8.0064499999999992</v>
      </c>
      <c r="E52" s="143">
        <f t="shared" ref="E52:E59" si="5">D52/SUM($D$52:$D$59)</f>
        <v>5.1843728284329789E-4</v>
      </c>
      <c r="F52" s="58">
        <f t="shared" ref="F52:F60" si="6">B52+D52</f>
        <v>23.793669000000001</v>
      </c>
      <c r="G52" s="143">
        <f t="shared" ref="G52:G59" si="7">F52/SUM($F$52:$F$59)</f>
        <v>8.5445800852849724E-4</v>
      </c>
      <c r="I52" s="4"/>
    </row>
    <row r="53" spans="1:22" ht="14.1" customHeight="1" x14ac:dyDescent="0.3">
      <c r="A53" s="207" t="s">
        <v>249</v>
      </c>
      <c r="B53" s="72">
        <v>573.65164000000004</v>
      </c>
      <c r="C53" s="11">
        <f t="shared" si="4"/>
        <v>4.6250761305188445E-2</v>
      </c>
      <c r="D53" s="72">
        <v>175.795197</v>
      </c>
      <c r="E53" s="11">
        <f t="shared" si="5"/>
        <v>1.1383170352601E-2</v>
      </c>
      <c r="F53" s="72">
        <f t="shared" si="6"/>
        <v>749.44683700000007</v>
      </c>
      <c r="G53" s="11">
        <f t="shared" si="7"/>
        <v>2.6913497529153712E-2</v>
      </c>
      <c r="I53" s="4"/>
    </row>
    <row r="54" spans="1:22" ht="14.1" customHeight="1" x14ac:dyDescent="0.3">
      <c r="A54" s="207" t="s">
        <v>248</v>
      </c>
      <c r="B54" s="72">
        <v>1395.8705209999998</v>
      </c>
      <c r="C54" s="11">
        <f t="shared" si="4"/>
        <v>0.11254229880650218</v>
      </c>
      <c r="D54" s="72">
        <v>857.32132499999989</v>
      </c>
      <c r="E54" s="11">
        <f t="shared" si="5"/>
        <v>5.5513659394190423E-2</v>
      </c>
      <c r="F54" s="72">
        <f t="shared" si="6"/>
        <v>2253.1918459999997</v>
      </c>
      <c r="G54" s="11">
        <f t="shared" si="7"/>
        <v>8.0914709604719137E-2</v>
      </c>
      <c r="I54" s="4"/>
    </row>
    <row r="55" spans="1:22" ht="14.1" customHeight="1" x14ac:dyDescent="0.3">
      <c r="A55" s="207" t="s">
        <v>247</v>
      </c>
      <c r="B55" s="72">
        <v>2027.2796980000003</v>
      </c>
      <c r="C55" s="11">
        <f t="shared" si="4"/>
        <v>0.16344977138224956</v>
      </c>
      <c r="D55" s="72">
        <v>2240.5465020000001</v>
      </c>
      <c r="E55" s="11">
        <f t="shared" si="5"/>
        <v>0.14508088361020627</v>
      </c>
      <c r="F55" s="72">
        <f t="shared" si="6"/>
        <v>4267.8262000000004</v>
      </c>
      <c r="G55" s="11">
        <f t="shared" si="7"/>
        <v>0.15326254541061926</v>
      </c>
      <c r="I55" s="4"/>
    </row>
    <row r="56" spans="1:22" ht="14.1" customHeight="1" x14ac:dyDescent="0.3">
      <c r="A56" s="207" t="s">
        <v>246</v>
      </c>
      <c r="B56" s="72">
        <v>1363.921922</v>
      </c>
      <c r="C56" s="11">
        <f t="shared" si="4"/>
        <v>0.10996643756363331</v>
      </c>
      <c r="D56" s="72">
        <v>4204.1582909999997</v>
      </c>
      <c r="E56" s="11">
        <f t="shared" si="5"/>
        <v>0.27222956504183038</v>
      </c>
      <c r="F56" s="72">
        <f t="shared" si="6"/>
        <v>5568.0802129999993</v>
      </c>
      <c r="G56" s="11">
        <f t="shared" si="7"/>
        <v>0.19995616187343404</v>
      </c>
      <c r="I56" s="4"/>
    </row>
    <row r="57" spans="1:22" ht="14.1" customHeight="1" x14ac:dyDescent="0.3">
      <c r="A57" s="207" t="s">
        <v>245</v>
      </c>
      <c r="B57" s="72">
        <v>2300.194821</v>
      </c>
      <c r="C57" s="11">
        <f t="shared" si="4"/>
        <v>0.18545359971689726</v>
      </c>
      <c r="D57" s="72">
        <v>389.13360799999998</v>
      </c>
      <c r="E57" s="11">
        <f t="shared" si="5"/>
        <v>2.519735593109668E-2</v>
      </c>
      <c r="F57" s="72">
        <f t="shared" si="6"/>
        <v>2689.3284290000001</v>
      </c>
      <c r="G57" s="11">
        <f t="shared" si="7"/>
        <v>9.6576875711031032E-2</v>
      </c>
      <c r="I57" s="4"/>
    </row>
    <row r="58" spans="1:22" ht="14.1" customHeight="1" x14ac:dyDescent="0.3">
      <c r="A58" s="207" t="s">
        <v>244</v>
      </c>
      <c r="B58" s="72">
        <v>2668.7139100000004</v>
      </c>
      <c r="C58" s="11">
        <f t="shared" si="4"/>
        <v>0.21516551411453502</v>
      </c>
      <c r="D58" s="72">
        <v>4016.6117390000004</v>
      </c>
      <c r="E58" s="11">
        <f t="shared" si="5"/>
        <v>0.26008546561880158</v>
      </c>
      <c r="F58" s="72">
        <f t="shared" si="6"/>
        <v>6685.3256490000003</v>
      </c>
      <c r="G58" s="11">
        <f t="shared" si="7"/>
        <v>0.24007772993769994</v>
      </c>
      <c r="I58" s="4"/>
      <c r="N58" s="206"/>
      <c r="O58" s="206"/>
      <c r="P58" s="206"/>
      <c r="Q58" s="206"/>
      <c r="R58" s="206"/>
      <c r="S58" s="206"/>
      <c r="T58" s="206"/>
      <c r="U58" s="206"/>
      <c r="V58" s="206"/>
    </row>
    <row r="59" spans="1:22" ht="14.1" customHeight="1" x14ac:dyDescent="0.3">
      <c r="A59" s="205" t="s">
        <v>243</v>
      </c>
      <c r="B59" s="54">
        <v>2057.6548089999997</v>
      </c>
      <c r="C59" s="9">
        <f t="shared" si="4"/>
        <v>0.16589876988677676</v>
      </c>
      <c r="D59" s="54">
        <v>3551.8571059999999</v>
      </c>
      <c r="E59" s="9">
        <f t="shared" si="5"/>
        <v>0.22999146276843041</v>
      </c>
      <c r="F59" s="54">
        <f t="shared" si="6"/>
        <v>5609.5119149999991</v>
      </c>
      <c r="G59" s="9">
        <f t="shared" si="7"/>
        <v>0.20144402192481436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 x14ac:dyDescent="0.3">
      <c r="A60" s="204" t="s">
        <v>128</v>
      </c>
      <c r="B60" s="201">
        <f>SUM(B52:B59)</f>
        <v>12403.074540000001</v>
      </c>
      <c r="C60" s="203"/>
      <c r="D60" s="201">
        <f>SUM(D52:D59)</f>
        <v>15443.430218</v>
      </c>
      <c r="E60" s="202"/>
      <c r="F60" s="201">
        <f t="shared" si="6"/>
        <v>27846.504758000003</v>
      </c>
      <c r="G60" s="200"/>
      <c r="I60" s="4"/>
    </row>
    <row r="61" spans="1:22" ht="14.1" customHeight="1" x14ac:dyDescent="0.3">
      <c r="A61" s="199"/>
      <c r="B61" s="40"/>
      <c r="C61" s="127"/>
      <c r="D61" s="40"/>
      <c r="E61" s="187"/>
      <c r="F61" s="40"/>
      <c r="G61" s="38"/>
      <c r="H61" s="4"/>
      <c r="I61" s="4"/>
    </row>
    <row r="62" spans="1:22" ht="20.100000000000001" customHeight="1" x14ac:dyDescent="0.3">
      <c r="A62" s="198" t="s">
        <v>242</v>
      </c>
      <c r="B62" s="197" t="s">
        <v>128</v>
      </c>
      <c r="C62" s="196" t="s">
        <v>181</v>
      </c>
      <c r="D62" s="40"/>
      <c r="E62" s="187"/>
      <c r="F62" s="40"/>
      <c r="G62" s="186"/>
      <c r="H62" s="4"/>
      <c r="I62" s="169"/>
      <c r="J62" s="169"/>
      <c r="K62" s="169"/>
      <c r="L62" s="169"/>
      <c r="M62" s="169"/>
      <c r="N62" s="169"/>
      <c r="O62" s="4"/>
      <c r="P62" s="4"/>
    </row>
    <row r="63" spans="1:22" ht="14.1" customHeight="1" x14ac:dyDescent="0.3">
      <c r="A63" s="195" t="s">
        <v>241</v>
      </c>
      <c r="B63" s="194">
        <v>31884.582619000001</v>
      </c>
      <c r="C63" s="193">
        <f>B63/SUM($B$63:$B$64)</f>
        <v>0.93752809570276185</v>
      </c>
      <c r="D63" s="40"/>
      <c r="E63" s="187"/>
      <c r="F63" s="40"/>
      <c r="G63" s="186"/>
      <c r="H63" s="4"/>
      <c r="I63" s="169"/>
      <c r="J63" s="169"/>
      <c r="K63" s="169"/>
      <c r="L63" s="169"/>
      <c r="M63" s="169"/>
      <c r="N63" s="169"/>
      <c r="O63" s="169"/>
      <c r="P63" s="168"/>
    </row>
    <row r="64" spans="1:22" ht="14.1" customHeight="1" x14ac:dyDescent="0.3">
      <c r="A64" s="192" t="s">
        <v>240</v>
      </c>
      <c r="B64" s="191">
        <v>2124.6196280000004</v>
      </c>
      <c r="C64" s="190">
        <f>B64/SUM($B$63:$B$64)</f>
        <v>6.2471904297238139E-2</v>
      </c>
      <c r="D64" s="40"/>
      <c r="E64" s="187"/>
      <c r="F64" s="40"/>
      <c r="G64" s="186"/>
      <c r="I64" s="4"/>
    </row>
    <row r="65" spans="1:22" ht="14.1" customHeight="1" x14ac:dyDescent="0.3">
      <c r="A65" s="189"/>
      <c r="B65" s="127"/>
      <c r="C65" s="188"/>
      <c r="D65" s="40"/>
      <c r="E65" s="187"/>
      <c r="F65" s="40"/>
      <c r="G65" s="186"/>
      <c r="I65" s="4"/>
    </row>
    <row r="66" spans="1:22" ht="14.1" customHeight="1" x14ac:dyDescent="0.3">
      <c r="A66" s="189"/>
      <c r="B66" s="127"/>
      <c r="C66" s="188"/>
      <c r="D66" s="40"/>
      <c r="E66" s="187"/>
      <c r="F66" s="40"/>
      <c r="G66" s="186"/>
      <c r="I66" s="4"/>
    </row>
    <row r="67" spans="1:22" ht="20.100000000000001" customHeight="1" x14ac:dyDescent="0.3">
      <c r="A67" s="291" t="s">
        <v>239</v>
      </c>
      <c r="B67" s="292"/>
      <c r="C67" s="292"/>
      <c r="D67" s="292"/>
      <c r="E67" s="292"/>
      <c r="F67" s="292"/>
      <c r="G67" s="292"/>
      <c r="H67" s="292"/>
      <c r="I67" s="292"/>
      <c r="J67" s="292"/>
      <c r="K67" s="292"/>
      <c r="L67" s="292"/>
      <c r="M67" s="292"/>
      <c r="N67" s="292"/>
      <c r="O67" s="292"/>
      <c r="P67" s="292"/>
      <c r="Q67" s="292"/>
      <c r="R67" s="292"/>
      <c r="S67" s="292"/>
      <c r="T67" s="292"/>
      <c r="U67" s="292"/>
      <c r="V67" s="292"/>
    </row>
    <row r="68" spans="1:22" ht="14.4" customHeight="1" x14ac:dyDescent="0.3">
      <c r="I68" s="3"/>
    </row>
    <row r="69" spans="1:22" ht="20.100000000000001" customHeight="1" x14ac:dyDescent="0.3">
      <c r="A69" s="68" t="s">
        <v>238</v>
      </c>
      <c r="B69" s="383" t="s">
        <v>107</v>
      </c>
      <c r="C69" s="383"/>
      <c r="D69" s="383" t="s">
        <v>237</v>
      </c>
      <c r="E69" s="383"/>
      <c r="G69" s="384" t="s">
        <v>236</v>
      </c>
      <c r="H69" s="385"/>
      <c r="I69" s="386"/>
      <c r="M69" s="185"/>
      <c r="N69" s="185"/>
      <c r="O69" s="185"/>
    </row>
    <row r="70" spans="1:22" ht="14.4" customHeight="1" x14ac:dyDescent="0.3">
      <c r="A70" s="184"/>
      <c r="B70" s="183">
        <v>2009</v>
      </c>
      <c r="C70" s="182" t="s">
        <v>181</v>
      </c>
      <c r="D70" s="183">
        <v>2009</v>
      </c>
      <c r="E70" s="182" t="s">
        <v>181</v>
      </c>
      <c r="G70" s="387" t="s">
        <v>235</v>
      </c>
      <c r="H70" s="388"/>
      <c r="I70" s="173">
        <v>10554.979176999999</v>
      </c>
    </row>
    <row r="71" spans="1:22" ht="22.65" customHeight="1" x14ac:dyDescent="0.3">
      <c r="A71" s="177" t="s">
        <v>177</v>
      </c>
      <c r="B71" s="176">
        <v>15781.988142</v>
      </c>
      <c r="C71" s="11"/>
      <c r="D71" s="176">
        <v>33610.202016999996</v>
      </c>
      <c r="E71" s="181"/>
      <c r="G71" s="334" t="s">
        <v>234</v>
      </c>
      <c r="H71" s="389"/>
      <c r="I71" s="173">
        <v>11837.864683</v>
      </c>
    </row>
    <row r="72" spans="1:22" ht="22.65" customHeight="1" x14ac:dyDescent="0.3">
      <c r="A72" s="180" t="s">
        <v>233</v>
      </c>
      <c r="B72" s="83">
        <v>6170.0090859999991</v>
      </c>
      <c r="C72" s="11">
        <f t="shared" ref="C72:C79" si="8">SUM(B72/$B$71)</f>
        <v>0.39095258661232868</v>
      </c>
      <c r="D72" s="83">
        <v>6170.0090859999991</v>
      </c>
      <c r="E72" s="11">
        <f t="shared" ref="E72:E79" si="9">SUM(D72/$D$71)</f>
        <v>0.1835754835058479</v>
      </c>
      <c r="G72" s="334" t="s">
        <v>232</v>
      </c>
      <c r="H72" s="357"/>
      <c r="I72" s="173">
        <v>2263.3031600000004</v>
      </c>
    </row>
    <row r="73" spans="1:22" ht="22.65" customHeight="1" x14ac:dyDescent="0.3">
      <c r="A73" s="174" t="s">
        <v>231</v>
      </c>
      <c r="B73" s="83">
        <v>2133.412073</v>
      </c>
      <c r="C73" s="11">
        <f t="shared" si="8"/>
        <v>0.13518018476534222</v>
      </c>
      <c r="D73" s="83">
        <v>2133.412073</v>
      </c>
      <c r="E73" s="11">
        <f t="shared" si="9"/>
        <v>6.3475133887053781E-2</v>
      </c>
      <c r="G73" s="358" t="s">
        <v>230</v>
      </c>
      <c r="H73" s="359"/>
      <c r="I73" s="170">
        <v>3196.3577369999998</v>
      </c>
    </row>
    <row r="74" spans="1:22" ht="22.65" customHeight="1" x14ac:dyDescent="0.3">
      <c r="A74" s="179" t="s">
        <v>229</v>
      </c>
      <c r="B74" s="83">
        <v>4036.5970129999996</v>
      </c>
      <c r="C74" s="11">
        <f t="shared" si="8"/>
        <v>0.25577240184698646</v>
      </c>
      <c r="D74" s="83">
        <v>4036.5970129999996</v>
      </c>
      <c r="E74" s="11">
        <f t="shared" si="9"/>
        <v>0.12010034961879415</v>
      </c>
      <c r="H74" s="18"/>
      <c r="I74" s="178"/>
      <c r="J74" s="17"/>
      <c r="K74" s="17"/>
    </row>
    <row r="75" spans="1:22" x14ac:dyDescent="0.3">
      <c r="A75" s="177" t="s">
        <v>228</v>
      </c>
      <c r="B75" s="83">
        <v>760.79904800000008</v>
      </c>
      <c r="C75" s="11">
        <f t="shared" si="8"/>
        <v>4.8206793792685394E-2</v>
      </c>
      <c r="D75" s="83">
        <v>1774.659412</v>
      </c>
      <c r="E75" s="11">
        <f t="shared" si="9"/>
        <v>5.2801212295670807E-2</v>
      </c>
      <c r="G75" s="360" t="s">
        <v>227</v>
      </c>
      <c r="H75" s="361"/>
      <c r="I75" s="362"/>
      <c r="J75" s="17"/>
      <c r="K75" s="17"/>
    </row>
    <row r="76" spans="1:22" x14ac:dyDescent="0.3">
      <c r="A76" s="177" t="s">
        <v>226</v>
      </c>
      <c r="B76" s="83">
        <v>8851.1800070000008</v>
      </c>
      <c r="C76" s="11">
        <f t="shared" si="8"/>
        <v>0.56084061953162256</v>
      </c>
      <c r="D76" s="176">
        <v>25665.533518000004</v>
      </c>
      <c r="E76" s="11">
        <f t="shared" si="9"/>
        <v>0.76362330416872859</v>
      </c>
      <c r="G76" s="363" t="s">
        <v>180</v>
      </c>
      <c r="H76" s="364"/>
      <c r="I76" s="173">
        <v>370.12115500000004</v>
      </c>
      <c r="J76" s="17"/>
      <c r="K76" s="17"/>
    </row>
    <row r="77" spans="1:22" x14ac:dyDescent="0.3">
      <c r="A77" s="174" t="s">
        <v>225</v>
      </c>
      <c r="B77" s="83">
        <v>3323.4032079999997</v>
      </c>
      <c r="C77" s="11">
        <f t="shared" si="8"/>
        <v>0.21058203681927465</v>
      </c>
      <c r="D77" s="83">
        <v>6876.5637800000004</v>
      </c>
      <c r="E77" s="11">
        <f t="shared" si="9"/>
        <v>0.20459751406795601</v>
      </c>
      <c r="G77" s="363" t="s">
        <v>179</v>
      </c>
      <c r="H77" s="364"/>
      <c r="I77" s="175">
        <v>2365.5454129999998</v>
      </c>
      <c r="J77" s="17"/>
      <c r="K77" s="17"/>
    </row>
    <row r="78" spans="1:22" x14ac:dyDescent="0.3">
      <c r="A78" s="174" t="s">
        <v>224</v>
      </c>
      <c r="B78" s="83">
        <v>3423.6548030000004</v>
      </c>
      <c r="C78" s="11">
        <f t="shared" si="8"/>
        <v>0.21693431601869975</v>
      </c>
      <c r="D78" s="83">
        <v>13191.957133</v>
      </c>
      <c r="E78" s="11">
        <f t="shared" si="9"/>
        <v>0.39249859689410749</v>
      </c>
      <c r="G78" s="363" t="s">
        <v>223</v>
      </c>
      <c r="H78" s="364"/>
      <c r="I78" s="173">
        <v>2512.9265330000003</v>
      </c>
      <c r="J78" s="17"/>
      <c r="K78" s="17"/>
    </row>
    <row r="79" spans="1:22" x14ac:dyDescent="0.3">
      <c r="A79" s="172" t="s">
        <v>222</v>
      </c>
      <c r="B79" s="171">
        <v>2104.1219959999999</v>
      </c>
      <c r="C79" s="9">
        <f t="shared" si="8"/>
        <v>0.13332426669364811</v>
      </c>
      <c r="D79" s="171">
        <v>5597.0126069999997</v>
      </c>
      <c r="E79" s="9">
        <f t="shared" si="9"/>
        <v>0.16652719326617074</v>
      </c>
      <c r="G79" s="365" t="s">
        <v>221</v>
      </c>
      <c r="H79" s="366"/>
      <c r="I79" s="170">
        <v>919.41598299999987</v>
      </c>
      <c r="J79" s="17"/>
      <c r="K79" s="17"/>
    </row>
    <row r="80" spans="1:22" ht="14.1" customHeight="1" x14ac:dyDescent="0.3">
      <c r="I80" s="4"/>
    </row>
    <row r="81" spans="1:22" ht="14.1" customHeight="1" x14ac:dyDescent="0.3">
      <c r="A81" s="169"/>
      <c r="B81" s="168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 x14ac:dyDescent="0.3">
      <c r="A82" s="39"/>
      <c r="B82" s="115"/>
      <c r="I82" s="4"/>
    </row>
    <row r="83" spans="1:22" ht="14.1" customHeight="1" x14ac:dyDescent="0.3">
      <c r="A83" s="39"/>
      <c r="B83" s="115"/>
      <c r="I83" s="4"/>
    </row>
    <row r="84" spans="1:22" ht="14.1" customHeight="1" x14ac:dyDescent="0.3">
      <c r="A84" s="39"/>
      <c r="B84" s="115"/>
      <c r="I84" s="4"/>
    </row>
    <row r="85" spans="1:22" ht="14.1" customHeight="1" x14ac:dyDescent="0.3">
      <c r="I85" s="4"/>
    </row>
    <row r="86" spans="1:22" ht="20.100000000000001" customHeight="1" x14ac:dyDescent="0.3">
      <c r="A86" s="167" t="s">
        <v>220</v>
      </c>
      <c r="B86" s="166"/>
      <c r="I86" s="4"/>
    </row>
    <row r="87" spans="1:22" ht="22.65" customHeight="1" x14ac:dyDescent="0.3">
      <c r="A87" s="35" t="s">
        <v>177</v>
      </c>
      <c r="B87" s="165">
        <f>SUM(B88:B92)</f>
        <v>8906.1783930000001</v>
      </c>
      <c r="I87" s="4"/>
    </row>
    <row r="88" spans="1:22" x14ac:dyDescent="0.3">
      <c r="A88" s="35" t="s">
        <v>219</v>
      </c>
      <c r="B88" s="164">
        <v>3806.0558169999995</v>
      </c>
      <c r="I88" s="4"/>
    </row>
    <row r="89" spans="1:22" x14ac:dyDescent="0.3">
      <c r="A89" s="35" t="s">
        <v>218</v>
      </c>
      <c r="B89" s="164">
        <v>2495.562817</v>
      </c>
      <c r="I89" s="4"/>
    </row>
    <row r="90" spans="1:22" x14ac:dyDescent="0.3">
      <c r="A90" s="35" t="s">
        <v>217</v>
      </c>
      <c r="B90" s="164">
        <v>1705.2460940000001</v>
      </c>
      <c r="I90" s="4"/>
    </row>
    <row r="91" spans="1:22" x14ac:dyDescent="0.3">
      <c r="A91" s="35" t="s">
        <v>216</v>
      </c>
      <c r="B91" s="164">
        <v>686.33650399999999</v>
      </c>
      <c r="I91" s="4"/>
    </row>
    <row r="92" spans="1:22" x14ac:dyDescent="0.3">
      <c r="A92" s="31" t="s">
        <v>215</v>
      </c>
      <c r="B92" s="163">
        <v>212.977161</v>
      </c>
      <c r="I92" s="4"/>
    </row>
    <row r="93" spans="1:22" x14ac:dyDescent="0.3">
      <c r="I93" s="4"/>
    </row>
    <row r="94" spans="1:22" x14ac:dyDescent="0.3">
      <c r="I94" s="4"/>
    </row>
    <row r="95" spans="1:22" x14ac:dyDescent="0.3">
      <c r="I95" s="4"/>
    </row>
    <row r="96" spans="1:22" ht="20.100000000000001" customHeight="1" x14ac:dyDescent="0.3">
      <c r="A96" s="122" t="s">
        <v>214</v>
      </c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</row>
    <row r="97" spans="1:9" ht="14.1" customHeight="1" x14ac:dyDescent="0.3">
      <c r="F97" s="162"/>
      <c r="G97" s="162"/>
      <c r="H97" s="161"/>
      <c r="I97" s="4"/>
    </row>
    <row r="98" spans="1:9" ht="20.100000000000001" customHeight="1" x14ac:dyDescent="0.3">
      <c r="A98" s="321" t="s">
        <v>213</v>
      </c>
      <c r="B98" s="367" t="s">
        <v>212</v>
      </c>
      <c r="C98" s="368"/>
      <c r="D98" s="367" t="s">
        <v>128</v>
      </c>
      <c r="E98" s="368"/>
      <c r="F98" s="371" t="s">
        <v>181</v>
      </c>
      <c r="H98" s="1"/>
      <c r="I98" s="1"/>
    </row>
    <row r="99" spans="1:9" ht="20.100000000000001" customHeight="1" x14ac:dyDescent="0.3">
      <c r="A99" s="323"/>
      <c r="B99" s="369"/>
      <c r="C99" s="370"/>
      <c r="D99" s="369"/>
      <c r="E99" s="370"/>
      <c r="F99" s="372"/>
      <c r="H99" s="1"/>
      <c r="I99" s="1"/>
    </row>
    <row r="100" spans="1:9" ht="14.1" customHeight="1" x14ac:dyDescent="0.3">
      <c r="A100" s="145" t="s">
        <v>211</v>
      </c>
      <c r="B100" s="373">
        <v>1229.8430069999999</v>
      </c>
      <c r="C100" s="374">
        <v>1229.8430069999999</v>
      </c>
      <c r="D100" s="375">
        <v>1732.474269</v>
      </c>
      <c r="E100" s="376">
        <v>1732.474269</v>
      </c>
      <c r="F100" s="160">
        <f t="shared" ref="F100:F106" si="10">B100/D100</f>
        <v>0.70987663655742295</v>
      </c>
      <c r="H100" s="1"/>
      <c r="I100" s="1"/>
    </row>
    <row r="101" spans="1:9" ht="14.1" customHeight="1" x14ac:dyDescent="0.3">
      <c r="A101" s="142" t="s">
        <v>210</v>
      </c>
      <c r="B101" s="351">
        <v>1923.4458259999999</v>
      </c>
      <c r="C101" s="352">
        <v>1923.4458259999999</v>
      </c>
      <c r="D101" s="353">
        <v>1964.833795</v>
      </c>
      <c r="E101" s="354">
        <v>1964.833795</v>
      </c>
      <c r="F101" s="159">
        <f t="shared" si="10"/>
        <v>0.97893563867573841</v>
      </c>
      <c r="H101" s="1"/>
      <c r="I101" s="1"/>
    </row>
    <row r="102" spans="1:9" ht="14.1" customHeight="1" x14ac:dyDescent="0.3">
      <c r="A102" s="142" t="s">
        <v>209</v>
      </c>
      <c r="B102" s="351">
        <v>1490.5605600000001</v>
      </c>
      <c r="C102" s="352">
        <v>1490.5605600000001</v>
      </c>
      <c r="D102" s="353">
        <v>1501.1462820000002</v>
      </c>
      <c r="E102" s="354">
        <v>1501.1462820000002</v>
      </c>
      <c r="F102" s="159">
        <f t="shared" si="10"/>
        <v>0.99294824086970623</v>
      </c>
      <c r="G102" s="4"/>
      <c r="H102" s="1"/>
      <c r="I102" s="1"/>
    </row>
    <row r="103" spans="1:9" ht="14.1" customHeight="1" x14ac:dyDescent="0.3">
      <c r="A103" s="142" t="s">
        <v>208</v>
      </c>
      <c r="B103" s="351">
        <v>1135.604554</v>
      </c>
      <c r="C103" s="352">
        <v>1135.604554</v>
      </c>
      <c r="D103" s="353">
        <v>1197.6093799999999</v>
      </c>
      <c r="E103" s="354">
        <v>1197.6093799999999</v>
      </c>
      <c r="F103" s="159">
        <f t="shared" si="10"/>
        <v>0.94822616870285381</v>
      </c>
      <c r="H103" s="1"/>
      <c r="I103" s="1"/>
    </row>
    <row r="104" spans="1:9" ht="14.1" customHeight="1" x14ac:dyDescent="0.3">
      <c r="A104" s="142" t="s">
        <v>207</v>
      </c>
      <c r="B104" s="351">
        <v>1613.835701</v>
      </c>
      <c r="C104" s="352">
        <v>1613.835701</v>
      </c>
      <c r="D104" s="353">
        <v>3255.1039660000001</v>
      </c>
      <c r="E104" s="354">
        <v>3255.1039660000001</v>
      </c>
      <c r="F104" s="159">
        <f t="shared" si="10"/>
        <v>0.49578622306898074</v>
      </c>
      <c r="H104" s="1"/>
      <c r="I104" s="1"/>
    </row>
    <row r="105" spans="1:9" ht="14.1" customHeight="1" x14ac:dyDescent="0.3">
      <c r="A105" s="142" t="s">
        <v>206</v>
      </c>
      <c r="B105" s="351">
        <v>234.449646</v>
      </c>
      <c r="C105" s="352">
        <v>234.449646</v>
      </c>
      <c r="D105" s="353">
        <v>2649.2191539999999</v>
      </c>
      <c r="E105" s="354">
        <v>2649.2191539999999</v>
      </c>
      <c r="F105" s="159">
        <f t="shared" si="10"/>
        <v>8.8497641143055097E-2</v>
      </c>
      <c r="I105" s="4"/>
    </row>
    <row r="106" spans="1:9" ht="14.1" customHeight="1" x14ac:dyDescent="0.3">
      <c r="A106" s="138" t="s">
        <v>205</v>
      </c>
      <c r="B106" s="355">
        <v>250.737514</v>
      </c>
      <c r="C106" s="356">
        <v>250.737514</v>
      </c>
      <c r="D106" s="355">
        <v>20750.572253000002</v>
      </c>
      <c r="E106" s="356">
        <v>20750.572253000002</v>
      </c>
      <c r="F106" s="158">
        <f t="shared" si="10"/>
        <v>1.2083402372855032E-2</v>
      </c>
      <c r="I106" s="4"/>
    </row>
    <row r="107" spans="1:9" ht="14.1" customHeight="1" x14ac:dyDescent="0.3">
      <c r="I107" s="4"/>
    </row>
    <row r="108" spans="1:9" ht="14.1" customHeight="1" x14ac:dyDescent="0.3">
      <c r="I108" s="4"/>
    </row>
    <row r="109" spans="1:9" ht="14.1" customHeight="1" x14ac:dyDescent="0.3">
      <c r="I109" s="4"/>
    </row>
    <row r="110" spans="1:9" ht="14.1" customHeight="1" x14ac:dyDescent="0.3">
      <c r="I110" s="4"/>
    </row>
    <row r="111" spans="1:9" ht="14.1" customHeight="1" x14ac:dyDescent="0.3">
      <c r="I111" s="4"/>
    </row>
    <row r="112" spans="1:9" ht="14.1" customHeight="1" x14ac:dyDescent="0.3">
      <c r="I112" s="4"/>
    </row>
    <row r="113" spans="1:9" ht="14.1" customHeight="1" x14ac:dyDescent="0.3">
      <c r="A113" s="340" t="s">
        <v>204</v>
      </c>
      <c r="B113" s="240" t="s">
        <v>170</v>
      </c>
      <c r="C113" s="242" t="s">
        <v>203</v>
      </c>
      <c r="D113" s="244" t="s">
        <v>177</v>
      </c>
      <c r="E113" s="240" t="s">
        <v>170</v>
      </c>
      <c r="F113" s="242" t="s">
        <v>203</v>
      </c>
      <c r="G113" s="244" t="s">
        <v>177</v>
      </c>
      <c r="I113" s="4"/>
    </row>
    <row r="114" spans="1:9" ht="27.6" customHeight="1" x14ac:dyDescent="0.3">
      <c r="A114" s="341"/>
      <c r="B114" s="342"/>
      <c r="C114" s="343"/>
      <c r="D114" s="245"/>
      <c r="E114" s="241"/>
      <c r="F114" s="243"/>
      <c r="G114" s="245"/>
      <c r="H114" s="1"/>
      <c r="I114" s="1"/>
    </row>
    <row r="115" spans="1:9" ht="14.1" customHeight="1" x14ac:dyDescent="0.3">
      <c r="A115" s="62" t="s">
        <v>202</v>
      </c>
      <c r="B115" s="157">
        <f>SUM(B116:B122)</f>
        <v>10854.154017000001</v>
      </c>
      <c r="C115" s="156">
        <f>SUM(C116:C122)</f>
        <v>13763.723327000002</v>
      </c>
      <c r="D115" s="155">
        <f t="shared" ref="D115:D122" si="11">SUM(B115:C115)</f>
        <v>24617.877344</v>
      </c>
      <c r="E115" s="154"/>
      <c r="F115" s="6"/>
      <c r="G115" s="6"/>
      <c r="H115" s="1"/>
      <c r="I115" s="1"/>
    </row>
    <row r="116" spans="1:9" ht="14.1" customHeight="1" x14ac:dyDescent="0.3">
      <c r="A116" s="35" t="s">
        <v>201</v>
      </c>
      <c r="B116" s="152">
        <v>1885.3435369999997</v>
      </c>
      <c r="C116" s="151">
        <v>2718.4391030000002</v>
      </c>
      <c r="D116" s="153">
        <f t="shared" si="11"/>
        <v>4603.7826399999994</v>
      </c>
      <c r="E116" s="146">
        <f t="shared" ref="E116:E122" si="12">B116/$B$115</f>
        <v>0.1736978795442865</v>
      </c>
      <c r="F116" s="146">
        <f t="shared" ref="F116:F122" si="13">C116/$C$115</f>
        <v>0.19750753763462364</v>
      </c>
      <c r="G116" s="146">
        <f t="shared" ref="G116:G122" si="14">D116/$D$115</f>
        <v>0.18700973181678712</v>
      </c>
      <c r="H116" s="1"/>
      <c r="I116" s="1"/>
    </row>
    <row r="117" spans="1:9" ht="14.1" customHeight="1" x14ac:dyDescent="0.3">
      <c r="A117" s="35" t="s">
        <v>200</v>
      </c>
      <c r="B117" s="152">
        <v>829.41612699999996</v>
      </c>
      <c r="C117" s="151">
        <v>1240.8172530000002</v>
      </c>
      <c r="D117" s="150">
        <f t="shared" si="11"/>
        <v>2070.2333800000001</v>
      </c>
      <c r="E117" s="146">
        <f t="shared" si="12"/>
        <v>7.6414626667444668E-2</v>
      </c>
      <c r="F117" s="146">
        <f t="shared" si="13"/>
        <v>9.0151278365637841E-2</v>
      </c>
      <c r="G117" s="146">
        <f t="shared" si="14"/>
        <v>8.4094715034583128E-2</v>
      </c>
      <c r="H117" s="1"/>
      <c r="I117" s="1"/>
    </row>
    <row r="118" spans="1:9" ht="14.1" customHeight="1" x14ac:dyDescent="0.3">
      <c r="A118" s="35" t="s">
        <v>199</v>
      </c>
      <c r="B118" s="152">
        <v>712.61150700000007</v>
      </c>
      <c r="C118" s="151">
        <v>1270.2596579999999</v>
      </c>
      <c r="D118" s="150">
        <f t="shared" si="11"/>
        <v>1982.871165</v>
      </c>
      <c r="E118" s="146">
        <f t="shared" si="12"/>
        <v>6.5653343953282137E-2</v>
      </c>
      <c r="F118" s="146">
        <f t="shared" si="13"/>
        <v>9.2290409202585369E-2</v>
      </c>
      <c r="G118" s="146">
        <f t="shared" si="14"/>
        <v>8.0545984419866157E-2</v>
      </c>
      <c r="H118" s="1"/>
      <c r="I118" s="1"/>
    </row>
    <row r="119" spans="1:9" ht="14.1" customHeight="1" x14ac:dyDescent="0.3">
      <c r="A119" s="35" t="s">
        <v>198</v>
      </c>
      <c r="B119" s="152">
        <v>2330.7764640000005</v>
      </c>
      <c r="C119" s="151">
        <v>2168.299156</v>
      </c>
      <c r="D119" s="150">
        <f t="shared" si="11"/>
        <v>4499.0756200000005</v>
      </c>
      <c r="E119" s="146">
        <f t="shared" si="12"/>
        <v>0.21473589377389432</v>
      </c>
      <c r="F119" s="146">
        <f t="shared" si="13"/>
        <v>0.15753725241966279</v>
      </c>
      <c r="G119" s="146">
        <f t="shared" si="14"/>
        <v>0.1827564398478303</v>
      </c>
      <c r="H119" s="1"/>
      <c r="I119" s="1"/>
    </row>
    <row r="120" spans="1:9" ht="14.1" customHeight="1" x14ac:dyDescent="0.3">
      <c r="A120" s="35" t="s">
        <v>197</v>
      </c>
      <c r="B120" s="152">
        <v>2043.5247830000001</v>
      </c>
      <c r="C120" s="151">
        <v>2540.068131</v>
      </c>
      <c r="D120" s="150">
        <f t="shared" si="11"/>
        <v>4583.5929139999998</v>
      </c>
      <c r="E120" s="146">
        <f t="shared" si="12"/>
        <v>0.18827121669725611</v>
      </c>
      <c r="F120" s="146">
        <f t="shared" si="13"/>
        <v>0.18454803766777284</v>
      </c>
      <c r="G120" s="146">
        <f t="shared" si="14"/>
        <v>0.18618960724967368</v>
      </c>
      <c r="H120" s="1"/>
      <c r="I120" s="1"/>
    </row>
    <row r="121" spans="1:9" ht="14.1" customHeight="1" x14ac:dyDescent="0.3">
      <c r="A121" s="35" t="s">
        <v>196</v>
      </c>
      <c r="B121" s="152">
        <v>1174.2644170000001</v>
      </c>
      <c r="C121" s="151">
        <v>1901.3182149999998</v>
      </c>
      <c r="D121" s="150">
        <f t="shared" si="11"/>
        <v>3075.5826319999996</v>
      </c>
      <c r="E121" s="146">
        <f t="shared" si="12"/>
        <v>0.10818571536398348</v>
      </c>
      <c r="F121" s="146">
        <f t="shared" si="13"/>
        <v>0.13813981651826904</v>
      </c>
      <c r="G121" s="146">
        <f t="shared" si="14"/>
        <v>0.12493289283324815</v>
      </c>
      <c r="H121" s="1"/>
      <c r="I121" s="1"/>
    </row>
    <row r="122" spans="1:9" ht="14.1" customHeight="1" x14ac:dyDescent="0.3">
      <c r="A122" s="31" t="s">
        <v>195</v>
      </c>
      <c r="B122" s="149">
        <v>1878.2171820000001</v>
      </c>
      <c r="C122" s="148">
        <v>1924.5218110000001</v>
      </c>
      <c r="D122" s="147">
        <f t="shared" si="11"/>
        <v>3802.7389929999999</v>
      </c>
      <c r="E122" s="146">
        <f t="shared" si="12"/>
        <v>0.17304132399985273</v>
      </c>
      <c r="F122" s="146">
        <f t="shared" si="13"/>
        <v>0.13982566819144837</v>
      </c>
      <c r="G122" s="146">
        <f t="shared" si="14"/>
        <v>0.15447062879801143</v>
      </c>
      <c r="H122" s="1"/>
      <c r="I122" s="1"/>
    </row>
    <row r="123" spans="1:9" ht="14.1" customHeight="1" x14ac:dyDescent="0.3">
      <c r="I123" s="4"/>
    </row>
    <row r="124" spans="1:9" ht="14.1" customHeight="1" x14ac:dyDescent="0.3">
      <c r="I124" s="4"/>
    </row>
    <row r="125" spans="1:9" ht="14.1" customHeight="1" x14ac:dyDescent="0.3">
      <c r="I125" s="4"/>
    </row>
    <row r="126" spans="1:9" ht="14.1" customHeight="1" x14ac:dyDescent="0.3">
      <c r="I126" s="4"/>
    </row>
    <row r="127" spans="1:9" ht="14.1" customHeight="1" x14ac:dyDescent="0.3">
      <c r="I127" s="4"/>
    </row>
    <row r="128" spans="1:9" ht="14.1" customHeight="1" x14ac:dyDescent="0.3">
      <c r="I128" s="4"/>
    </row>
    <row r="129" spans="1:22" ht="14.1" customHeight="1" x14ac:dyDescent="0.3">
      <c r="I129" s="4"/>
    </row>
    <row r="130" spans="1:22" ht="21.45" customHeight="1" x14ac:dyDescent="0.3">
      <c r="A130" s="122" t="s">
        <v>194</v>
      </c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</row>
    <row r="131" spans="1:22" ht="14.1" customHeight="1" x14ac:dyDescent="0.3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2" customHeight="1" x14ac:dyDescent="0.3">
      <c r="A132" s="344" t="s">
        <v>193</v>
      </c>
      <c r="B132" s="345"/>
      <c r="C132" s="346"/>
      <c r="I132" s="3"/>
    </row>
    <row r="133" spans="1:22" x14ac:dyDescent="0.3">
      <c r="A133" s="145" t="s">
        <v>192</v>
      </c>
      <c r="B133" s="144">
        <v>10180.890405000002</v>
      </c>
      <c r="C133" s="143">
        <f t="shared" ref="C133:C140" si="15">B133/SUM($B$133:$B$140)</f>
        <v>0.77182061695101933</v>
      </c>
      <c r="I133" s="3"/>
    </row>
    <row r="134" spans="1:22" x14ac:dyDescent="0.3">
      <c r="A134" s="142" t="s">
        <v>191</v>
      </c>
      <c r="B134" s="83">
        <v>1259.2087289999999</v>
      </c>
      <c r="C134" s="11">
        <f t="shared" si="15"/>
        <v>9.5461518533740533E-2</v>
      </c>
      <c r="I134" s="3"/>
    </row>
    <row r="135" spans="1:22" x14ac:dyDescent="0.3">
      <c r="A135" s="142" t="s">
        <v>190</v>
      </c>
      <c r="B135" s="83">
        <v>233.13831199999998</v>
      </c>
      <c r="C135" s="11">
        <f t="shared" si="15"/>
        <v>1.7674382951258099E-2</v>
      </c>
      <c r="I135" s="3"/>
    </row>
    <row r="136" spans="1:22" x14ac:dyDescent="0.3">
      <c r="A136" s="142" t="s">
        <v>189</v>
      </c>
      <c r="B136" s="83">
        <v>140.283399</v>
      </c>
      <c r="C136" s="11">
        <f t="shared" si="15"/>
        <v>1.0634985277023615E-2</v>
      </c>
      <c r="I136" s="3"/>
    </row>
    <row r="137" spans="1:22" x14ac:dyDescent="0.3">
      <c r="A137" s="142" t="s">
        <v>188</v>
      </c>
      <c r="B137" s="83">
        <v>184.02390700000001</v>
      </c>
      <c r="C137" s="11">
        <f t="shared" si="15"/>
        <v>1.3950984617683543E-2</v>
      </c>
      <c r="I137" s="3"/>
    </row>
    <row r="138" spans="1:22" x14ac:dyDescent="0.3">
      <c r="A138" s="142" t="s">
        <v>187</v>
      </c>
      <c r="B138" s="141">
        <v>697.01408099999992</v>
      </c>
      <c r="C138" s="140">
        <f t="shared" si="15"/>
        <v>5.2841138311120792E-2</v>
      </c>
      <c r="I138" s="3"/>
    </row>
    <row r="139" spans="1:22" x14ac:dyDescent="0.3">
      <c r="A139" s="142" t="s">
        <v>186</v>
      </c>
      <c r="B139" s="141">
        <v>480.503961</v>
      </c>
      <c r="C139" s="140">
        <f t="shared" si="15"/>
        <v>3.6427350543356371E-2</v>
      </c>
      <c r="E139" s="139"/>
      <c r="I139" s="3"/>
    </row>
    <row r="140" spans="1:22" x14ac:dyDescent="0.3">
      <c r="A140" s="138" t="s">
        <v>185</v>
      </c>
      <c r="B140" s="137">
        <v>15.684099</v>
      </c>
      <c r="C140" s="136">
        <f t="shared" si="15"/>
        <v>1.1890228147977851E-3</v>
      </c>
      <c r="I140" s="3"/>
    </row>
    <row r="141" spans="1:22" x14ac:dyDescent="0.3">
      <c r="A141" s="39"/>
      <c r="B141" s="127"/>
      <c r="C141" s="36"/>
      <c r="I141" s="3"/>
    </row>
    <row r="142" spans="1:22" ht="22.2" customHeight="1" x14ac:dyDescent="0.3">
      <c r="A142" s="39"/>
      <c r="B142" s="127"/>
      <c r="C142" s="36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5" customHeight="1" x14ac:dyDescent="0.3">
      <c r="A143" s="39"/>
      <c r="B143" s="127"/>
      <c r="C143" s="36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5" customHeight="1" x14ac:dyDescent="0.3">
      <c r="A144" s="347" t="s">
        <v>184</v>
      </c>
      <c r="B144" s="349" t="s">
        <v>183</v>
      </c>
      <c r="C144" s="349" t="s">
        <v>182</v>
      </c>
      <c r="D144" s="349" t="s">
        <v>181</v>
      </c>
      <c r="F144" s="4"/>
      <c r="H144" s="17"/>
      <c r="I144" s="18"/>
      <c r="J144" s="18"/>
      <c r="K144" s="17"/>
      <c r="L144" s="17"/>
      <c r="M144" s="17"/>
      <c r="N144" s="17"/>
      <c r="O144" s="17"/>
      <c r="P144" s="17"/>
      <c r="Q144" s="17"/>
    </row>
    <row r="145" spans="1:10" x14ac:dyDescent="0.3">
      <c r="A145" s="348"/>
      <c r="B145" s="350"/>
      <c r="C145" s="350"/>
      <c r="D145" s="350"/>
      <c r="F145" s="4"/>
      <c r="H145" s="1"/>
      <c r="I145" s="3"/>
      <c r="J145" s="3"/>
    </row>
    <row r="146" spans="1:10" ht="13.95" customHeight="1" x14ac:dyDescent="0.3">
      <c r="A146" s="45" t="s">
        <v>180</v>
      </c>
      <c r="B146" s="14">
        <v>1810.8652720000002</v>
      </c>
      <c r="C146" s="135">
        <v>657.74477899999988</v>
      </c>
      <c r="D146" s="134">
        <f>C146/B146</f>
        <v>0.36322126729701831</v>
      </c>
      <c r="H146" s="1"/>
      <c r="I146" s="3"/>
      <c r="J146" s="3"/>
    </row>
    <row r="147" spans="1:10" ht="13.95" customHeight="1" x14ac:dyDescent="0.3">
      <c r="A147" s="35" t="s">
        <v>179</v>
      </c>
      <c r="B147" s="33">
        <v>12282.152812</v>
      </c>
      <c r="C147" s="133">
        <v>1807.9524070000002</v>
      </c>
      <c r="D147" s="132">
        <f>C147/B147</f>
        <v>0.14720158873398653</v>
      </c>
      <c r="I147" s="3"/>
    </row>
    <row r="148" spans="1:10" ht="13.95" customHeight="1" x14ac:dyDescent="0.3">
      <c r="A148" s="35" t="s">
        <v>178</v>
      </c>
      <c r="B148" s="33">
        <v>1599.9956520000001</v>
      </c>
      <c r="C148" s="133">
        <v>169.933716</v>
      </c>
      <c r="D148" s="132">
        <f>C148/B148</f>
        <v>0.1062088611225801</v>
      </c>
      <c r="I148" s="3"/>
    </row>
    <row r="149" spans="1:10" ht="13.95" customHeight="1" x14ac:dyDescent="0.3">
      <c r="A149" s="31" t="s">
        <v>177</v>
      </c>
      <c r="B149" s="131">
        <v>15693.013735999999</v>
      </c>
      <c r="C149" s="130">
        <v>2635.6309010000004</v>
      </c>
      <c r="D149" s="129">
        <f>C149/B149</f>
        <v>0.16794931460193815</v>
      </c>
      <c r="E149" s="128">
        <f>1-D149</f>
        <v>0.83205068539806182</v>
      </c>
      <c r="H149" s="4"/>
      <c r="I149" s="4"/>
      <c r="J149" s="4"/>
    </row>
    <row r="150" spans="1:10" ht="13.95" customHeight="1" x14ac:dyDescent="0.3">
      <c r="A150" s="39"/>
      <c r="B150" s="127"/>
      <c r="C150" s="36"/>
      <c r="H150" s="4"/>
      <c r="I150" s="4"/>
      <c r="J150" s="4"/>
    </row>
    <row r="151" spans="1:10" ht="13.95" customHeight="1" x14ac:dyDescent="0.3">
      <c r="A151" s="39"/>
      <c r="B151" s="127"/>
      <c r="C151" s="36"/>
      <c r="H151" s="4"/>
      <c r="I151" s="4"/>
      <c r="J151" s="4"/>
    </row>
    <row r="152" spans="1:10" ht="13.95" customHeight="1" x14ac:dyDescent="0.3">
      <c r="A152" s="39"/>
      <c r="B152" s="127"/>
      <c r="C152" s="36"/>
      <c r="H152" s="4"/>
      <c r="I152" s="4"/>
      <c r="J152" s="4"/>
    </row>
    <row r="153" spans="1:10" ht="13.95" customHeight="1" x14ac:dyDescent="0.3">
      <c r="H153" s="4"/>
      <c r="I153" s="4"/>
      <c r="J153" s="4"/>
    </row>
    <row r="154" spans="1:10" ht="13.95" customHeight="1" x14ac:dyDescent="0.3">
      <c r="A154" s="337"/>
      <c r="B154" s="339"/>
      <c r="C154" s="339"/>
      <c r="D154" s="339"/>
      <c r="E154" s="7"/>
      <c r="F154" s="327"/>
      <c r="G154" s="327"/>
      <c r="H154" s="328"/>
      <c r="I154" s="328"/>
      <c r="J154" s="331"/>
    </row>
    <row r="155" spans="1:10" ht="13.95" customHeight="1" x14ac:dyDescent="0.3">
      <c r="A155" s="338"/>
      <c r="B155" s="339"/>
      <c r="C155" s="339"/>
      <c r="D155" s="339"/>
      <c r="E155" s="7"/>
      <c r="F155" s="327"/>
      <c r="G155" s="327"/>
      <c r="H155" s="328"/>
      <c r="I155" s="328"/>
      <c r="J155" s="331"/>
    </row>
    <row r="156" spans="1:10" ht="13.95" customHeight="1" x14ac:dyDescent="0.3">
      <c r="A156" s="126" t="s">
        <v>176</v>
      </c>
      <c r="B156" s="124"/>
      <c r="C156" s="124"/>
      <c r="D156" s="123"/>
      <c r="E156" s="7"/>
      <c r="F156" s="39"/>
      <c r="G156" s="39"/>
      <c r="H156" s="52"/>
      <c r="I156" s="52"/>
      <c r="J156" s="51"/>
    </row>
    <row r="157" spans="1:10" ht="13.95" customHeight="1" x14ac:dyDescent="0.3">
      <c r="A157" s="39"/>
      <c r="B157" s="124"/>
      <c r="C157" s="124"/>
      <c r="D157" s="123"/>
      <c r="E157" s="7"/>
      <c r="F157" s="39"/>
      <c r="G157" s="39"/>
      <c r="H157" s="52"/>
      <c r="I157" s="52"/>
      <c r="J157" s="51"/>
    </row>
    <row r="158" spans="1:10" ht="13.95" customHeight="1" x14ac:dyDescent="0.3">
      <c r="A158" s="39"/>
      <c r="B158" s="124"/>
      <c r="C158" s="124"/>
      <c r="D158" s="123"/>
      <c r="E158" s="7"/>
      <c r="F158" s="332"/>
      <c r="G158" s="332"/>
      <c r="H158" s="125"/>
      <c r="I158" s="52"/>
      <c r="J158" s="51"/>
    </row>
    <row r="159" spans="1:10" ht="13.95" customHeight="1" x14ac:dyDescent="0.3">
      <c r="A159" s="39"/>
      <c r="B159" s="125"/>
      <c r="C159" s="124"/>
      <c r="D159" s="123"/>
      <c r="E159" s="51"/>
      <c r="F159" s="7"/>
      <c r="G159" s="7"/>
      <c r="H159" s="7"/>
      <c r="I159" s="7"/>
      <c r="J159" s="7"/>
    </row>
    <row r="160" spans="1:10" ht="13.95" customHeight="1" x14ac:dyDescent="0.3">
      <c r="A160" s="39"/>
      <c r="B160" s="8"/>
      <c r="C160" s="8"/>
      <c r="D160" s="123"/>
      <c r="E160" s="7"/>
      <c r="F160" s="7"/>
      <c r="G160" s="7"/>
      <c r="H160" s="7"/>
      <c r="I160" s="7"/>
      <c r="J160" s="7"/>
    </row>
    <row r="161" spans="1:22" ht="13.95" customHeight="1" x14ac:dyDescent="0.3">
      <c r="A161" s="39"/>
      <c r="B161" s="8"/>
      <c r="C161" s="40"/>
      <c r="D161" s="104"/>
      <c r="I161" s="3"/>
    </row>
    <row r="162" spans="1:22" ht="13.95" customHeight="1" x14ac:dyDescent="0.3">
      <c r="A162" s="39"/>
      <c r="B162" s="8"/>
      <c r="C162" s="40"/>
      <c r="D162" s="104"/>
      <c r="I162" s="3"/>
    </row>
    <row r="163" spans="1:22" ht="13.95" customHeight="1" x14ac:dyDescent="0.3">
      <c r="A163" s="39"/>
      <c r="B163" s="8"/>
      <c r="C163" s="40"/>
      <c r="D163" s="104"/>
      <c r="I163" s="3"/>
    </row>
    <row r="164" spans="1:22" ht="21.45" customHeight="1" x14ac:dyDescent="0.3">
      <c r="A164" s="122" t="s">
        <v>175</v>
      </c>
      <c r="B164" s="103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</row>
    <row r="165" spans="1:22" ht="37.950000000000003" customHeight="1" x14ac:dyDescent="0.3">
      <c r="A165" s="42"/>
      <c r="B165" s="8"/>
      <c r="C165" s="40"/>
      <c r="D165" s="104"/>
      <c r="I165" s="3"/>
    </row>
    <row r="166" spans="1:22" ht="13.95" customHeight="1" x14ac:dyDescent="0.3">
      <c r="A166" s="42"/>
      <c r="B166" s="8"/>
      <c r="C166" s="40"/>
      <c r="D166" s="104"/>
      <c r="I166" s="3"/>
    </row>
    <row r="167" spans="1:22" ht="13.95" customHeight="1" x14ac:dyDescent="0.3">
      <c r="A167" s="50" t="s">
        <v>174</v>
      </c>
      <c r="B167" s="114"/>
      <c r="C167" s="113"/>
      <c r="D167" s="104"/>
      <c r="I167" s="3"/>
    </row>
    <row r="168" spans="1:22" ht="13.95" customHeight="1" x14ac:dyDescent="0.3">
      <c r="A168" s="333" t="s">
        <v>173</v>
      </c>
      <c r="B168" s="121" t="s">
        <v>170</v>
      </c>
      <c r="C168" s="58">
        <v>319</v>
      </c>
      <c r="D168" s="104"/>
      <c r="I168" s="3"/>
    </row>
    <row r="169" spans="1:22" ht="13.95" customHeight="1" x14ac:dyDescent="0.3">
      <c r="A169" s="334"/>
      <c r="B169" s="120" t="s">
        <v>169</v>
      </c>
      <c r="C169" s="72">
        <v>316</v>
      </c>
      <c r="D169" s="104"/>
      <c r="I169" s="3"/>
    </row>
    <row r="170" spans="1:22" ht="13.95" customHeight="1" x14ac:dyDescent="0.3">
      <c r="A170" s="334" t="s">
        <v>172</v>
      </c>
      <c r="B170" s="120" t="s">
        <v>170</v>
      </c>
      <c r="C170" s="72">
        <v>1303</v>
      </c>
      <c r="D170" s="104"/>
      <c r="I170" s="3"/>
    </row>
    <row r="171" spans="1:22" ht="13.95" customHeight="1" x14ac:dyDescent="0.3">
      <c r="A171" s="335"/>
      <c r="B171" s="120" t="s">
        <v>169</v>
      </c>
      <c r="C171" s="72">
        <v>1334</v>
      </c>
      <c r="D171" s="104"/>
      <c r="I171" s="3"/>
    </row>
    <row r="172" spans="1:22" ht="13.95" customHeight="1" x14ac:dyDescent="0.3">
      <c r="A172" s="334" t="s">
        <v>171</v>
      </c>
      <c r="B172" s="120" t="s">
        <v>170</v>
      </c>
      <c r="C172" s="72">
        <v>274</v>
      </c>
      <c r="D172" s="104"/>
      <c r="I172" s="3"/>
    </row>
    <row r="173" spans="1:22" ht="13.95" customHeight="1" x14ac:dyDescent="0.3">
      <c r="A173" s="336"/>
      <c r="B173" s="119" t="s">
        <v>169</v>
      </c>
      <c r="C173" s="54">
        <v>295</v>
      </c>
      <c r="D173" s="104"/>
      <c r="I173" s="3"/>
    </row>
    <row r="174" spans="1:22" ht="13.95" customHeight="1" x14ac:dyDescent="0.3">
      <c r="A174" s="116"/>
      <c r="B174" s="118" t="s">
        <v>128</v>
      </c>
      <c r="C174" s="117">
        <f>SUM(C168:C173)</f>
        <v>3841</v>
      </c>
      <c r="D174" s="104"/>
      <c r="I174" s="3"/>
    </row>
    <row r="175" spans="1:22" ht="13.95" customHeight="1" x14ac:dyDescent="0.3">
      <c r="A175" s="116"/>
      <c r="B175" s="115"/>
      <c r="C175" s="40"/>
      <c r="D175" s="104"/>
      <c r="I175" s="3"/>
    </row>
    <row r="176" spans="1:22" ht="13.95" customHeight="1" x14ac:dyDescent="0.3">
      <c r="A176" s="116"/>
      <c r="B176" s="115"/>
      <c r="C176" s="40"/>
      <c r="D176" s="104"/>
      <c r="I176" s="3"/>
    </row>
    <row r="177" spans="1:9" ht="13.95" customHeight="1" x14ac:dyDescent="0.3">
      <c r="A177" s="42"/>
      <c r="B177" s="8"/>
      <c r="C177" s="40"/>
      <c r="D177" s="104"/>
      <c r="I177" s="3"/>
    </row>
    <row r="178" spans="1:9" ht="13.95" customHeight="1" x14ac:dyDescent="0.3">
      <c r="A178" s="50" t="s">
        <v>168</v>
      </c>
      <c r="B178" s="114"/>
      <c r="C178" s="113"/>
      <c r="D178" s="104"/>
      <c r="I178" s="3"/>
    </row>
    <row r="179" spans="1:9" ht="13.95" customHeight="1" x14ac:dyDescent="0.3">
      <c r="A179" s="35" t="s">
        <v>167</v>
      </c>
      <c r="B179" s="107"/>
      <c r="C179" s="58">
        <v>362</v>
      </c>
      <c r="D179" s="104"/>
      <c r="I179" s="3"/>
    </row>
    <row r="180" spans="1:9" ht="13.95" customHeight="1" x14ac:dyDescent="0.3">
      <c r="A180" s="35" t="s">
        <v>166</v>
      </c>
      <c r="B180" s="107"/>
      <c r="C180" s="72">
        <v>335</v>
      </c>
      <c r="D180" s="104"/>
      <c r="I180" s="3"/>
    </row>
    <row r="181" spans="1:9" ht="13.95" customHeight="1" x14ac:dyDescent="0.3">
      <c r="A181" s="35" t="s">
        <v>165</v>
      </c>
      <c r="B181" s="107"/>
      <c r="C181" s="72">
        <v>1235</v>
      </c>
      <c r="D181" s="104"/>
      <c r="I181" s="3"/>
    </row>
    <row r="182" spans="1:9" ht="13.95" customHeight="1" x14ac:dyDescent="0.3">
      <c r="A182" s="35" t="s">
        <v>164</v>
      </c>
      <c r="B182" s="107"/>
      <c r="C182" s="72">
        <v>802</v>
      </c>
      <c r="D182" s="104"/>
      <c r="I182" s="3"/>
    </row>
    <row r="183" spans="1:9" ht="13.95" customHeight="1" x14ac:dyDescent="0.3">
      <c r="A183" s="31" t="s">
        <v>163</v>
      </c>
      <c r="B183" s="105"/>
      <c r="C183" s="54">
        <v>1102</v>
      </c>
      <c r="D183" s="104"/>
      <c r="I183" s="3"/>
    </row>
    <row r="184" spans="1:9" ht="13.95" customHeight="1" x14ac:dyDescent="0.3">
      <c r="A184" s="42"/>
      <c r="B184" s="8"/>
      <c r="C184" s="40"/>
      <c r="D184" s="104"/>
      <c r="I184" s="3"/>
    </row>
    <row r="185" spans="1:9" ht="13.95" customHeight="1" x14ac:dyDescent="0.3">
      <c r="A185" s="50" t="s">
        <v>162</v>
      </c>
      <c r="B185" s="112"/>
      <c r="C185" s="112"/>
      <c r="D185" s="111"/>
      <c r="I185" s="3"/>
    </row>
    <row r="186" spans="1:9" ht="13.95" customHeight="1" x14ac:dyDescent="0.3">
      <c r="A186" s="45" t="s">
        <v>161</v>
      </c>
      <c r="B186" s="110"/>
      <c r="C186" s="109"/>
      <c r="D186" s="72">
        <v>245</v>
      </c>
      <c r="I186" s="3"/>
    </row>
    <row r="187" spans="1:9" ht="13.95" customHeight="1" x14ac:dyDescent="0.3">
      <c r="A187" s="35" t="s">
        <v>160</v>
      </c>
      <c r="B187" s="108"/>
      <c r="C187" s="107"/>
      <c r="D187" s="72">
        <v>435</v>
      </c>
      <c r="I187" s="3"/>
    </row>
    <row r="188" spans="1:9" ht="13.95" customHeight="1" x14ac:dyDescent="0.3">
      <c r="A188" s="35" t="s">
        <v>159</v>
      </c>
      <c r="B188" s="108"/>
      <c r="C188" s="107"/>
      <c r="D188" s="72">
        <v>816</v>
      </c>
      <c r="I188" s="3"/>
    </row>
    <row r="189" spans="1:9" ht="13.95" customHeight="1" x14ac:dyDescent="0.3">
      <c r="A189" s="35" t="s">
        <v>158</v>
      </c>
      <c r="B189" s="108"/>
      <c r="C189" s="107"/>
      <c r="D189" s="72">
        <v>1745</v>
      </c>
      <c r="I189" s="3"/>
    </row>
    <row r="190" spans="1:9" ht="13.95" customHeight="1" x14ac:dyDescent="0.3">
      <c r="A190" s="31" t="s">
        <v>157</v>
      </c>
      <c r="B190" s="106"/>
      <c r="C190" s="105"/>
      <c r="D190" s="54">
        <v>581</v>
      </c>
      <c r="I190" s="3"/>
    </row>
    <row r="191" spans="1:9" ht="13.95" customHeight="1" x14ac:dyDescent="0.3">
      <c r="I191" s="3"/>
    </row>
    <row r="192" spans="1:9" ht="13.95" customHeight="1" x14ac:dyDescent="0.3">
      <c r="I192" s="3"/>
    </row>
    <row r="193" spans="1:22" ht="13.95" customHeight="1" x14ac:dyDescent="0.3">
      <c r="I193" s="3"/>
    </row>
    <row r="194" spans="1:22" ht="13.95" customHeight="1" x14ac:dyDescent="0.3">
      <c r="I194" s="3"/>
    </row>
    <row r="195" spans="1:22" ht="13.95" customHeight="1" x14ac:dyDescent="0.3">
      <c r="I195" s="3"/>
    </row>
    <row r="196" spans="1:22" ht="13.95" customHeight="1" x14ac:dyDescent="0.3">
      <c r="I196" s="3"/>
    </row>
    <row r="197" spans="1:22" ht="13.95" customHeight="1" x14ac:dyDescent="0.3">
      <c r="A197" s="42"/>
      <c r="B197" s="8"/>
      <c r="C197" s="40"/>
      <c r="D197" s="104"/>
      <c r="I197" s="3"/>
    </row>
    <row r="198" spans="1:22" ht="20.100000000000001" customHeight="1" x14ac:dyDescent="0.3">
      <c r="A198" s="20" t="s">
        <v>156</v>
      </c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03"/>
    </row>
    <row r="199" spans="1:22" ht="20.399999999999999" customHeight="1" x14ac:dyDescent="0.3">
      <c r="I199" s="3"/>
    </row>
    <row r="200" spans="1:22" ht="14.4" customHeight="1" x14ac:dyDescent="0.3">
      <c r="A200" s="309"/>
      <c r="B200" s="310"/>
      <c r="C200" s="310"/>
      <c r="D200" s="310"/>
      <c r="E200" s="310"/>
      <c r="F200" s="310"/>
      <c r="G200" s="311"/>
      <c r="H200" s="102"/>
      <c r="I200" s="3"/>
    </row>
    <row r="201" spans="1:22" ht="13.95" customHeight="1" x14ac:dyDescent="0.3">
      <c r="A201" s="50" t="s">
        <v>148</v>
      </c>
      <c r="B201" s="49"/>
      <c r="C201" s="49"/>
      <c r="D201" s="49"/>
      <c r="E201" s="49"/>
      <c r="F201" s="49"/>
      <c r="G201" s="48"/>
      <c r="H201" s="1"/>
      <c r="I201" s="1"/>
    </row>
    <row r="202" spans="1:22" ht="13.95" customHeight="1" x14ac:dyDescent="0.3">
      <c r="A202" s="312" t="s">
        <v>155</v>
      </c>
      <c r="B202" s="313"/>
      <c r="C202" s="313"/>
      <c r="D202" s="313"/>
      <c r="E202" s="313"/>
      <c r="F202" s="314"/>
      <c r="G202" s="58">
        <v>2466</v>
      </c>
      <c r="H202" s="1"/>
      <c r="I202" s="1"/>
    </row>
    <row r="203" spans="1:22" ht="14.4" customHeight="1" x14ac:dyDescent="0.3">
      <c r="A203" s="315" t="s">
        <v>154</v>
      </c>
      <c r="B203" s="316"/>
      <c r="C203" s="316"/>
      <c r="D203" s="316"/>
      <c r="E203" s="316"/>
      <c r="F203" s="317"/>
      <c r="G203" s="54">
        <v>1477</v>
      </c>
      <c r="H203" s="1"/>
      <c r="I203" s="1"/>
    </row>
    <row r="204" spans="1:22" x14ac:dyDescent="0.3">
      <c r="A204" s="39"/>
      <c r="B204" s="100"/>
      <c r="C204" s="100"/>
      <c r="D204" s="100"/>
      <c r="E204" s="100"/>
      <c r="F204" s="100"/>
      <c r="G204" s="100"/>
      <c r="H204" s="101"/>
      <c r="I204" s="3"/>
    </row>
    <row r="205" spans="1:22" ht="14.4" customHeight="1" x14ac:dyDescent="0.3">
      <c r="A205" s="39"/>
      <c r="B205" s="100"/>
      <c r="C205" s="100"/>
      <c r="D205" s="100"/>
      <c r="E205" s="100"/>
      <c r="F205" s="100"/>
      <c r="G205" s="100"/>
      <c r="H205" s="100"/>
      <c r="I205" s="3"/>
    </row>
    <row r="206" spans="1:22" x14ac:dyDescent="0.3">
      <c r="I206" s="3"/>
    </row>
    <row r="207" spans="1:22" x14ac:dyDescent="0.3">
      <c r="A207" s="318"/>
      <c r="B207" s="319"/>
      <c r="C207" s="320"/>
      <c r="H207" s="1"/>
      <c r="I207" s="3"/>
      <c r="J207" s="3"/>
    </row>
    <row r="208" spans="1:22" ht="15" customHeight="1" x14ac:dyDescent="0.3">
      <c r="A208" s="321" t="s">
        <v>153</v>
      </c>
      <c r="B208" s="324" t="s">
        <v>152</v>
      </c>
      <c r="C208" s="324" t="s">
        <v>151</v>
      </c>
      <c r="H208" s="1"/>
      <c r="I208" s="3"/>
      <c r="J208" s="3"/>
    </row>
    <row r="209" spans="1:18" x14ac:dyDescent="0.3">
      <c r="A209" s="322"/>
      <c r="B209" s="325"/>
      <c r="C209" s="325"/>
      <c r="H209" s="1"/>
      <c r="I209" s="3"/>
      <c r="J209" s="3"/>
    </row>
    <row r="210" spans="1:18" x14ac:dyDescent="0.3">
      <c r="A210" s="322"/>
      <c r="B210" s="325"/>
      <c r="C210" s="325"/>
      <c r="D210" s="3"/>
      <c r="E210" s="3"/>
      <c r="H210" s="1"/>
      <c r="I210" s="1"/>
    </row>
    <row r="211" spans="1:18" x14ac:dyDescent="0.3">
      <c r="A211" s="322"/>
      <c r="B211" s="326"/>
      <c r="C211" s="326"/>
      <c r="H211" s="1"/>
      <c r="I211" s="1"/>
    </row>
    <row r="212" spans="1:18" x14ac:dyDescent="0.3">
      <c r="A212" s="323"/>
      <c r="B212" s="99">
        <v>29172</v>
      </c>
      <c r="C212" s="98">
        <v>3569</v>
      </c>
      <c r="D212" s="97">
        <f>C212/B212</f>
        <v>0.12234334293157823</v>
      </c>
      <c r="E212" s="96">
        <f>1-D212</f>
        <v>0.87765665706842177</v>
      </c>
      <c r="H212" s="1"/>
      <c r="I212" s="1"/>
    </row>
    <row r="213" spans="1:18" x14ac:dyDescent="0.3">
      <c r="A213" s="95" t="s">
        <v>150</v>
      </c>
      <c r="B213" s="94"/>
      <c r="C213" s="94"/>
      <c r="D213" s="93"/>
      <c r="H213" s="1"/>
      <c r="I213" s="1"/>
    </row>
    <row r="214" spans="1:18" x14ac:dyDescent="0.3">
      <c r="A214" s="318"/>
      <c r="B214" s="320"/>
      <c r="H214" s="1"/>
      <c r="I214" s="3"/>
      <c r="J214" s="3"/>
    </row>
    <row r="215" spans="1:18" ht="14.4" customHeight="1" x14ac:dyDescent="0.3">
      <c r="A215" s="329" t="s">
        <v>149</v>
      </c>
      <c r="B215" s="330"/>
      <c r="H215" s="1"/>
      <c r="I215" s="3"/>
      <c r="J215" s="3"/>
    </row>
    <row r="216" spans="1:18" x14ac:dyDescent="0.2">
      <c r="A216" s="92">
        <v>2007</v>
      </c>
      <c r="B216" s="91">
        <v>507</v>
      </c>
      <c r="H216" s="1"/>
      <c r="I216" s="3"/>
      <c r="J216" s="3"/>
    </row>
    <row r="217" spans="1:18" x14ac:dyDescent="0.2">
      <c r="A217" s="92">
        <v>2008</v>
      </c>
      <c r="B217" s="91">
        <v>560</v>
      </c>
      <c r="H217" s="1"/>
      <c r="I217" s="3"/>
      <c r="J217" s="3"/>
    </row>
    <row r="218" spans="1:18" x14ac:dyDescent="0.2">
      <c r="A218" s="92">
        <v>2009</v>
      </c>
      <c r="B218" s="91">
        <v>531</v>
      </c>
      <c r="H218" s="1"/>
      <c r="I218" s="3"/>
      <c r="J218" s="3"/>
    </row>
    <row r="219" spans="1:18" x14ac:dyDescent="0.2">
      <c r="A219" s="92">
        <v>2010</v>
      </c>
      <c r="B219" s="91">
        <v>522</v>
      </c>
      <c r="H219" s="1"/>
      <c r="I219" s="3"/>
      <c r="J219" s="3"/>
    </row>
    <row r="220" spans="1:18" x14ac:dyDescent="0.2">
      <c r="A220" s="92">
        <v>2011</v>
      </c>
      <c r="B220" s="91">
        <v>535</v>
      </c>
      <c r="H220" s="1"/>
      <c r="I220" s="3"/>
      <c r="J220" s="3"/>
    </row>
    <row r="221" spans="1:18" x14ac:dyDescent="0.3">
      <c r="H221" s="1"/>
      <c r="I221" s="3"/>
      <c r="J221" s="3"/>
    </row>
    <row r="222" spans="1:18" x14ac:dyDescent="0.3">
      <c r="A222" s="318"/>
      <c r="B222" s="319"/>
      <c r="C222" s="319"/>
      <c r="D222" s="319"/>
      <c r="E222" s="319"/>
      <c r="F222" s="320"/>
      <c r="H222" s="1"/>
      <c r="I222" s="3"/>
      <c r="J222" s="3"/>
    </row>
    <row r="223" spans="1:18" ht="14.4" customHeight="1" x14ac:dyDescent="0.3">
      <c r="A223" s="255" t="s">
        <v>148</v>
      </c>
      <c r="B223" s="256"/>
      <c r="C223" s="256"/>
      <c r="D223" s="256"/>
      <c r="E223" s="257"/>
      <c r="F223" s="66"/>
      <c r="H223" s="1"/>
      <c r="I223" s="3"/>
      <c r="J223" s="3"/>
    </row>
    <row r="224" spans="1:18" ht="14.4" customHeight="1" x14ac:dyDescent="0.3">
      <c r="A224" s="305" t="s">
        <v>147</v>
      </c>
      <c r="B224" s="306"/>
      <c r="C224" s="306"/>
      <c r="D224" s="306"/>
      <c r="E224" s="307"/>
      <c r="F224" s="14">
        <v>5978</v>
      </c>
      <c r="H224" s="1"/>
      <c r="I224" s="308"/>
      <c r="J224" s="308"/>
      <c r="K224" s="308"/>
      <c r="L224" s="308"/>
      <c r="M224" s="308"/>
      <c r="N224" s="308"/>
      <c r="O224" s="308"/>
      <c r="P224" s="308"/>
      <c r="Q224" s="308"/>
      <c r="R224" s="308"/>
    </row>
    <row r="225" spans="1:22" ht="14.4" customHeight="1" x14ac:dyDescent="0.3">
      <c r="A225" s="277" t="s">
        <v>146</v>
      </c>
      <c r="B225" s="278"/>
      <c r="C225" s="278"/>
      <c r="D225" s="278"/>
      <c r="E225" s="279"/>
      <c r="F225" s="33">
        <v>3149</v>
      </c>
      <c r="H225" s="1"/>
      <c r="I225" s="280"/>
      <c r="J225" s="280"/>
      <c r="K225" s="280"/>
      <c r="L225" s="280"/>
      <c r="M225" s="280"/>
      <c r="N225" s="280"/>
      <c r="O225" s="280"/>
      <c r="P225" s="280"/>
      <c r="Q225" s="280"/>
      <c r="R225" s="52"/>
    </row>
    <row r="226" spans="1:22" ht="14.4" customHeight="1" x14ac:dyDescent="0.3">
      <c r="A226" s="277" t="s">
        <v>145</v>
      </c>
      <c r="B226" s="278"/>
      <c r="C226" s="278"/>
      <c r="D226" s="278"/>
      <c r="E226" s="279"/>
      <c r="F226" s="33">
        <v>854</v>
      </c>
      <c r="H226" s="1"/>
      <c r="I226" s="281"/>
      <c r="J226" s="281"/>
      <c r="K226" s="281"/>
      <c r="L226" s="281"/>
      <c r="M226" s="281"/>
      <c r="N226" s="281"/>
      <c r="O226" s="281"/>
      <c r="P226" s="281"/>
      <c r="Q226" s="281"/>
      <c r="R226" s="52"/>
    </row>
    <row r="227" spans="1:22" ht="14.4" customHeight="1" x14ac:dyDescent="0.3">
      <c r="A227" s="282" t="s">
        <v>144</v>
      </c>
      <c r="B227" s="283"/>
      <c r="C227" s="283"/>
      <c r="D227" s="283"/>
      <c r="E227" s="284"/>
      <c r="F227" s="29">
        <v>1959</v>
      </c>
      <c r="H227" s="1"/>
      <c r="I227" s="3"/>
    </row>
    <row r="228" spans="1:22" x14ac:dyDescent="0.3">
      <c r="H228" s="1"/>
      <c r="I228" s="1"/>
    </row>
    <row r="229" spans="1:22" x14ac:dyDescent="0.3">
      <c r="I229" s="4"/>
    </row>
    <row r="230" spans="1:22" ht="14.4" customHeight="1" x14ac:dyDescent="0.3">
      <c r="I230" s="4"/>
    </row>
    <row r="231" spans="1:22" ht="20.100000000000001" customHeight="1" x14ac:dyDescent="0.3">
      <c r="A231" s="20" t="s">
        <v>143</v>
      </c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ht="20.85" customHeight="1" x14ac:dyDescent="0.3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ht="15" customHeight="1" x14ac:dyDescent="0.3">
      <c r="A233" s="285" t="s">
        <v>142</v>
      </c>
      <c r="B233" s="286"/>
      <c r="C233" s="287"/>
      <c r="D233" s="87"/>
      <c r="E233" s="90" t="s">
        <v>141</v>
      </c>
      <c r="F233" s="89"/>
      <c r="G233" s="89"/>
      <c r="H233" s="89"/>
      <c r="I233" s="89"/>
      <c r="J233" s="89"/>
      <c r="K233" s="89"/>
      <c r="L233" s="88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3">
      <c r="A234" s="45" t="s">
        <v>140</v>
      </c>
      <c r="B234" s="86">
        <v>14160.538331</v>
      </c>
      <c r="C234" s="74">
        <f>B234/B236</f>
        <v>0.82075895717820935</v>
      </c>
      <c r="E234" s="45" t="s">
        <v>139</v>
      </c>
      <c r="F234" s="44"/>
      <c r="G234" s="44"/>
      <c r="H234" s="44"/>
      <c r="I234" s="44"/>
      <c r="J234" s="59"/>
      <c r="K234" s="85">
        <v>6500.7008249999999</v>
      </c>
      <c r="L234" s="84">
        <f>K234/SUM(K234:K235)</f>
        <v>0.4198305556303884</v>
      </c>
    </row>
    <row r="235" spans="1:22" x14ac:dyDescent="0.3">
      <c r="A235" s="35" t="s">
        <v>138</v>
      </c>
      <c r="B235" s="83">
        <v>3092.442227</v>
      </c>
      <c r="C235" s="71">
        <f>B235/B236</f>
        <v>0.17924104282179068</v>
      </c>
      <c r="E235" s="35" t="s">
        <v>137</v>
      </c>
      <c r="F235" s="34"/>
      <c r="G235" s="34"/>
      <c r="H235" s="34"/>
      <c r="I235" s="34"/>
      <c r="J235" s="82"/>
      <c r="K235" s="81">
        <v>8983.4051739999995</v>
      </c>
      <c r="L235" s="80">
        <f>K235/SUM(K234:K235)</f>
        <v>0.5801694443696116</v>
      </c>
      <c r="M235" s="4"/>
      <c r="N235" s="4"/>
    </row>
    <row r="236" spans="1:22" x14ac:dyDescent="0.3">
      <c r="A236" s="62" t="s">
        <v>136</v>
      </c>
      <c r="B236" s="70">
        <f>SUM(B234:B235)</f>
        <v>17252.980557999999</v>
      </c>
      <c r="C236" s="69"/>
      <c r="E236" s="79" t="s">
        <v>135</v>
      </c>
      <c r="F236" s="30"/>
      <c r="G236" s="30"/>
      <c r="H236" s="30"/>
      <c r="I236" s="30"/>
      <c r="J236" s="78"/>
      <c r="K236" s="77">
        <v>4201.6362360000003</v>
      </c>
      <c r="L236" s="76">
        <f>K236/SUM(K234:K235)</f>
        <v>0.27135155470205075</v>
      </c>
      <c r="M236" s="75">
        <f>1-L236</f>
        <v>0.72864844529794925</v>
      </c>
      <c r="N236" s="4"/>
    </row>
    <row r="237" spans="1:22" x14ac:dyDescent="0.3">
      <c r="G237" s="4"/>
      <c r="H237" s="4"/>
      <c r="I237" s="4"/>
    </row>
    <row r="238" spans="1:22" x14ac:dyDescent="0.3">
      <c r="G238" s="4"/>
      <c r="H238" s="4"/>
      <c r="I238" s="4"/>
    </row>
    <row r="239" spans="1:22" x14ac:dyDescent="0.3">
      <c r="A239" s="288" t="s">
        <v>134</v>
      </c>
      <c r="B239" s="289"/>
      <c r="C239" s="290"/>
      <c r="G239" s="4"/>
      <c r="H239" s="4"/>
      <c r="I239" s="4"/>
    </row>
    <row r="240" spans="1:22" x14ac:dyDescent="0.3">
      <c r="A240" s="45" t="s">
        <v>133</v>
      </c>
      <c r="B240" s="58">
        <v>712.98132800000008</v>
      </c>
      <c r="C240" s="74">
        <f>B240/$B$245</f>
        <v>4.518549109228151E-2</v>
      </c>
      <c r="G240" s="4"/>
      <c r="H240" s="4"/>
      <c r="I240" s="4"/>
    </row>
    <row r="241" spans="1:9" x14ac:dyDescent="0.3">
      <c r="A241" s="35" t="s">
        <v>132</v>
      </c>
      <c r="B241" s="72">
        <v>2743.038669</v>
      </c>
      <c r="C241" s="73">
        <f>B241/$B$245</f>
        <v>0.17384122763995191</v>
      </c>
      <c r="G241" s="4"/>
      <c r="H241" s="4"/>
      <c r="I241" s="4"/>
    </row>
    <row r="242" spans="1:9" x14ac:dyDescent="0.3">
      <c r="A242" s="35" t="s">
        <v>131</v>
      </c>
      <c r="B242" s="72">
        <v>5003.0455759999995</v>
      </c>
      <c r="C242" s="73">
        <f>B242/$B$245</f>
        <v>0.31707011450463451</v>
      </c>
      <c r="G242" s="4"/>
      <c r="H242" s="4"/>
      <c r="I242" s="4"/>
    </row>
    <row r="243" spans="1:9" x14ac:dyDescent="0.3">
      <c r="A243" s="35" t="s">
        <v>130</v>
      </c>
      <c r="B243" s="72">
        <v>4503.0203220000003</v>
      </c>
      <c r="C243" s="73">
        <f>B243/$B$245</f>
        <v>0.28538080403712007</v>
      </c>
      <c r="G243" s="4"/>
      <c r="H243" s="4"/>
      <c r="I243" s="4"/>
    </row>
    <row r="244" spans="1:9" x14ac:dyDescent="0.3">
      <c r="A244" s="35" t="s">
        <v>129</v>
      </c>
      <c r="B244" s="72">
        <v>2816.9022439999994</v>
      </c>
      <c r="C244" s="71">
        <f>B244/$B$245</f>
        <v>0.17852236272601205</v>
      </c>
      <c r="G244" s="4"/>
      <c r="H244" s="4"/>
      <c r="I244" s="4"/>
    </row>
    <row r="245" spans="1:9" x14ac:dyDescent="0.3">
      <c r="A245" s="62" t="s">
        <v>128</v>
      </c>
      <c r="B245" s="70">
        <f>SUM(B240:B244)</f>
        <v>15778.988138999999</v>
      </c>
      <c r="C245" s="69"/>
      <c r="G245" s="4"/>
      <c r="H245" s="4"/>
      <c r="I245" s="4"/>
    </row>
    <row r="246" spans="1:9" x14ac:dyDescent="0.3">
      <c r="G246" s="4"/>
      <c r="H246" s="4"/>
      <c r="I246" s="4"/>
    </row>
    <row r="247" spans="1:9" x14ac:dyDescent="0.3">
      <c r="G247" s="4"/>
      <c r="H247" s="4"/>
      <c r="I247" s="4"/>
    </row>
    <row r="248" spans="1:9" x14ac:dyDescent="0.3">
      <c r="G248" s="4"/>
      <c r="H248" s="4"/>
      <c r="I248" s="4"/>
    </row>
    <row r="249" spans="1:9" x14ac:dyDescent="0.3">
      <c r="G249" s="4"/>
      <c r="H249" s="4"/>
      <c r="I249" s="4"/>
    </row>
    <row r="250" spans="1:9" ht="28.2" customHeight="1" x14ac:dyDescent="0.3">
      <c r="A250" s="68" t="s">
        <v>127</v>
      </c>
      <c r="B250" s="67"/>
      <c r="C250" s="66"/>
      <c r="I250" s="4"/>
    </row>
    <row r="251" spans="1:9" x14ac:dyDescent="0.3">
      <c r="A251" s="65" t="s">
        <v>126</v>
      </c>
      <c r="B251" s="63">
        <v>2328.9850630000001</v>
      </c>
      <c r="C251" s="64">
        <f>B251/$B$255</f>
        <v>0.14760040645118325</v>
      </c>
      <c r="I251" s="4"/>
    </row>
    <row r="252" spans="1:9" x14ac:dyDescent="0.3">
      <c r="A252" s="65" t="s">
        <v>125</v>
      </c>
      <c r="B252" s="63">
        <v>3619.8575679999999</v>
      </c>
      <c r="C252" s="64">
        <f>B252/$B$255</f>
        <v>0.22940999357203334</v>
      </c>
      <c r="I252" s="4"/>
    </row>
    <row r="253" spans="1:9" x14ac:dyDescent="0.3">
      <c r="A253" s="65" t="s">
        <v>124</v>
      </c>
      <c r="B253" s="63">
        <v>3362.9512839999998</v>
      </c>
      <c r="C253" s="64">
        <f>B253/$B$255</f>
        <v>0.21312844993284036</v>
      </c>
      <c r="I253" s="4"/>
    </row>
    <row r="254" spans="1:9" x14ac:dyDescent="0.3">
      <c r="A254" s="65" t="s">
        <v>123</v>
      </c>
      <c r="B254" s="63">
        <v>6467.1942259999996</v>
      </c>
      <c r="C254" s="64">
        <f>B254/$B$255</f>
        <v>0.40986115004394313</v>
      </c>
      <c r="I254" s="4"/>
    </row>
    <row r="255" spans="1:9" x14ac:dyDescent="0.3">
      <c r="A255" s="39"/>
      <c r="B255" s="63">
        <f>SUM(B251:B254)</f>
        <v>15778.988140999998</v>
      </c>
      <c r="C255" s="51"/>
      <c r="I255" s="4"/>
    </row>
    <row r="256" spans="1:9" x14ac:dyDescent="0.3">
      <c r="A256" s="1" t="s">
        <v>122</v>
      </c>
      <c r="I256" s="4"/>
    </row>
    <row r="257" spans="1:22" x14ac:dyDescent="0.3">
      <c r="I257" s="4"/>
    </row>
    <row r="258" spans="1:22" x14ac:dyDescent="0.3">
      <c r="I258" s="4"/>
    </row>
    <row r="259" spans="1:22" x14ac:dyDescent="0.3">
      <c r="I259" s="4"/>
    </row>
    <row r="260" spans="1:22" x14ac:dyDescent="0.3">
      <c r="I260" s="4"/>
    </row>
    <row r="261" spans="1:22" x14ac:dyDescent="0.3">
      <c r="H261" s="1"/>
      <c r="I261" s="1"/>
    </row>
    <row r="262" spans="1:22" ht="20.100000000000001" customHeight="1" x14ac:dyDescent="0.3">
      <c r="A262" s="291" t="s">
        <v>121</v>
      </c>
      <c r="B262" s="292"/>
      <c r="C262" s="292"/>
      <c r="D262" s="292"/>
      <c r="E262" s="292"/>
      <c r="F262" s="292"/>
      <c r="G262" s="292"/>
      <c r="H262" s="292"/>
      <c r="I262" s="292"/>
      <c r="J262" s="292"/>
      <c r="K262" s="292"/>
      <c r="L262" s="292"/>
      <c r="M262" s="292"/>
      <c r="N262" s="292"/>
      <c r="O262" s="292"/>
      <c r="P262" s="292"/>
      <c r="Q262" s="292"/>
      <c r="R262" s="292"/>
      <c r="S262" s="292"/>
      <c r="T262" s="292"/>
      <c r="U262" s="292"/>
      <c r="V262" s="292"/>
    </row>
    <row r="263" spans="1:22" ht="20.85" customHeight="1" x14ac:dyDescent="0.3">
      <c r="A263" s="7"/>
      <c r="B263" s="7"/>
      <c r="C263" s="17"/>
      <c r="D263" s="17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 ht="15" customHeight="1" x14ac:dyDescent="0.3">
      <c r="A264" s="62" t="s">
        <v>120</v>
      </c>
      <c r="B264" s="61"/>
      <c r="C264" s="61"/>
      <c r="D264" s="61"/>
      <c r="E264" s="60"/>
      <c r="G264" s="3"/>
      <c r="I264" s="1"/>
    </row>
    <row r="265" spans="1:22" ht="15" customHeight="1" x14ac:dyDescent="0.3">
      <c r="A265" s="45" t="s">
        <v>119</v>
      </c>
      <c r="B265" s="44"/>
      <c r="C265" s="59"/>
      <c r="D265" s="58">
        <v>9766</v>
      </c>
      <c r="E265" s="57">
        <f>D265/SUM($D$265:$D$266)</f>
        <v>0.74040940106141018</v>
      </c>
      <c r="G265" s="3"/>
      <c r="I265" s="1"/>
    </row>
    <row r="266" spans="1:22" x14ac:dyDescent="0.3">
      <c r="A266" s="31" t="s">
        <v>118</v>
      </c>
      <c r="B266" s="56"/>
      <c r="C266" s="55"/>
      <c r="D266" s="54">
        <v>3424</v>
      </c>
      <c r="E266" s="53">
        <f>D266/SUM($D$265:$D$266)</f>
        <v>0.25959059893858982</v>
      </c>
      <c r="G266" s="3"/>
      <c r="I266" s="1"/>
    </row>
    <row r="267" spans="1:22" x14ac:dyDescent="0.3">
      <c r="A267" s="39"/>
      <c r="B267" s="39"/>
      <c r="C267" s="38"/>
      <c r="D267" s="52"/>
      <c r="E267" s="51"/>
      <c r="G267" s="3"/>
      <c r="I267" s="1"/>
    </row>
    <row r="268" spans="1:22" x14ac:dyDescent="0.3">
      <c r="A268" s="39"/>
      <c r="B268" s="39"/>
      <c r="C268" s="38"/>
      <c r="D268" s="52"/>
      <c r="E268" s="51"/>
      <c r="G268" s="3"/>
      <c r="I268" s="1"/>
    </row>
    <row r="269" spans="1:22" x14ac:dyDescent="0.3">
      <c r="A269" s="39"/>
      <c r="B269" s="39"/>
      <c r="C269" s="38"/>
      <c r="D269" s="52"/>
      <c r="E269" s="51"/>
      <c r="G269" s="3"/>
      <c r="I269" s="1"/>
    </row>
    <row r="270" spans="1:22" x14ac:dyDescent="0.3">
      <c r="A270" s="39"/>
      <c r="B270" s="39"/>
      <c r="C270" s="38"/>
      <c r="D270" s="52"/>
      <c r="E270" s="51"/>
      <c r="G270" s="3"/>
      <c r="I270" s="1"/>
    </row>
    <row r="271" spans="1:22" x14ac:dyDescent="0.3">
      <c r="A271" s="42"/>
      <c r="B271" s="42"/>
      <c r="C271" s="41"/>
      <c r="D271" s="40"/>
      <c r="E271" s="36"/>
      <c r="G271" s="3"/>
      <c r="I271" s="1"/>
    </row>
    <row r="272" spans="1:22" x14ac:dyDescent="0.3">
      <c r="A272" s="42"/>
      <c r="B272" s="42"/>
      <c r="C272" s="41"/>
      <c r="D272" s="40"/>
      <c r="E272" s="36"/>
      <c r="G272" s="3"/>
      <c r="I272" s="1"/>
    </row>
    <row r="273" spans="1:14" x14ac:dyDescent="0.3">
      <c r="A273" s="42"/>
      <c r="B273" s="42"/>
      <c r="C273" s="41"/>
      <c r="D273" s="40"/>
      <c r="E273" s="36"/>
      <c r="G273" s="3"/>
      <c r="I273" s="1"/>
    </row>
    <row r="274" spans="1:14" x14ac:dyDescent="0.3">
      <c r="A274" s="42"/>
      <c r="B274" s="42"/>
      <c r="C274" s="41"/>
      <c r="D274" s="40"/>
      <c r="E274" s="36"/>
      <c r="G274" s="3"/>
      <c r="I274" s="1"/>
    </row>
    <row r="275" spans="1:14" x14ac:dyDescent="0.3">
      <c r="A275" s="42"/>
      <c r="B275" s="42"/>
      <c r="C275" s="41"/>
      <c r="D275" s="40"/>
      <c r="E275" s="36"/>
      <c r="G275" s="3"/>
      <c r="I275" s="1"/>
    </row>
    <row r="276" spans="1:14" ht="33" customHeight="1" x14ac:dyDescent="0.3">
      <c r="A276" s="42"/>
      <c r="B276" s="42"/>
      <c r="C276" s="41"/>
      <c r="D276" s="40"/>
      <c r="E276" s="36"/>
      <c r="G276" s="3"/>
      <c r="I276" s="1"/>
    </row>
    <row r="277" spans="1:14" x14ac:dyDescent="0.3">
      <c r="A277" s="42"/>
      <c r="B277" s="42"/>
      <c r="C277" s="41"/>
      <c r="D277" s="40"/>
      <c r="E277" s="36"/>
      <c r="G277" s="3"/>
      <c r="I277" s="1"/>
    </row>
    <row r="278" spans="1:14" x14ac:dyDescent="0.3">
      <c r="A278" s="42"/>
      <c r="B278" s="42"/>
      <c r="C278" s="41"/>
      <c r="D278" s="40"/>
      <c r="E278" s="36"/>
      <c r="G278" s="3"/>
      <c r="H278" s="50" t="s">
        <v>117</v>
      </c>
      <c r="I278" s="49"/>
      <c r="J278" s="49"/>
      <c r="K278" s="49"/>
      <c r="L278" s="48"/>
      <c r="M278" s="47"/>
      <c r="N278" s="46"/>
    </row>
    <row r="279" spans="1:14" x14ac:dyDescent="0.3">
      <c r="A279" s="42"/>
      <c r="B279" s="42"/>
      <c r="C279" s="41"/>
      <c r="D279" s="40"/>
      <c r="E279" s="36"/>
      <c r="G279" s="3"/>
      <c r="H279" s="45" t="s">
        <v>116</v>
      </c>
      <c r="I279" s="44"/>
      <c r="J279" s="44"/>
      <c r="K279" s="44"/>
      <c r="L279" s="44"/>
      <c r="M279" s="14">
        <v>330.560722</v>
      </c>
      <c r="N279" s="43">
        <f>M279/SUM($M$279:$M$283)</f>
        <v>2.5037268719811843E-2</v>
      </c>
    </row>
    <row r="280" spans="1:14" x14ac:dyDescent="0.3">
      <c r="A280" s="42"/>
      <c r="B280" s="42"/>
      <c r="C280" s="41"/>
      <c r="D280" s="40"/>
      <c r="E280" s="36"/>
      <c r="G280" s="3"/>
      <c r="H280" s="35" t="s">
        <v>115</v>
      </c>
      <c r="I280" s="34"/>
      <c r="J280" s="34"/>
      <c r="K280" s="34"/>
      <c r="L280" s="34"/>
      <c r="M280" s="33">
        <v>890.05723799999998</v>
      </c>
      <c r="N280" s="32">
        <f>M280/SUM($M$279:$M$283)</f>
        <v>6.7414549765593523E-2</v>
      </c>
    </row>
    <row r="281" spans="1:14" x14ac:dyDescent="0.3">
      <c r="A281" s="39"/>
      <c r="B281" s="39"/>
      <c r="C281" s="38"/>
      <c r="D281" s="37"/>
      <c r="E281" s="36"/>
      <c r="H281" s="35" t="s">
        <v>114</v>
      </c>
      <c r="I281" s="34"/>
      <c r="J281" s="34"/>
      <c r="K281" s="34"/>
      <c r="L281" s="34"/>
      <c r="M281" s="33">
        <v>1070.2517829999999</v>
      </c>
      <c r="N281" s="32">
        <f>M281/SUM($M$279:$M$283)</f>
        <v>8.1062811475916222E-2</v>
      </c>
    </row>
    <row r="282" spans="1:14" x14ac:dyDescent="0.3">
      <c r="H282" s="35" t="s">
        <v>113</v>
      </c>
      <c r="I282" s="34"/>
      <c r="J282" s="34"/>
      <c r="K282" s="34"/>
      <c r="L282" s="34"/>
      <c r="M282" s="33">
        <v>8754.6039060000003</v>
      </c>
      <c r="N282" s="32">
        <f>M282/SUM($M$279:$M$283)</f>
        <v>0.66308958064907775</v>
      </c>
    </row>
    <row r="283" spans="1:14" x14ac:dyDescent="0.3">
      <c r="H283" s="31" t="s">
        <v>112</v>
      </c>
      <c r="I283" s="30"/>
      <c r="J283" s="30"/>
      <c r="K283" s="30"/>
      <c r="L283" s="30"/>
      <c r="M283" s="29">
        <v>2157.273252</v>
      </c>
      <c r="N283" s="28">
        <f>M283/SUM($M$279:$M$283)</f>
        <v>0.16339578938960075</v>
      </c>
    </row>
    <row r="284" spans="1:14" x14ac:dyDescent="0.3">
      <c r="I284" s="1"/>
    </row>
    <row r="285" spans="1:14" x14ac:dyDescent="0.3">
      <c r="H285" s="293" t="s">
        <v>111</v>
      </c>
      <c r="I285" s="294"/>
      <c r="J285" s="294"/>
      <c r="K285" s="294"/>
      <c r="L285" s="294"/>
      <c r="M285" s="294"/>
      <c r="N285" s="295"/>
    </row>
    <row r="286" spans="1:14" x14ac:dyDescent="0.3">
      <c r="H286" s="27" t="s">
        <v>110</v>
      </c>
      <c r="I286" s="26"/>
      <c r="J286" s="26"/>
      <c r="K286" s="26"/>
      <c r="L286" s="26"/>
      <c r="M286" s="25">
        <v>3151.4324309999956</v>
      </c>
      <c r="N286" s="23">
        <f>M286/$M$289</f>
        <v>0.19968538834554117</v>
      </c>
    </row>
    <row r="287" spans="1:14" ht="15" customHeight="1" x14ac:dyDescent="0.3">
      <c r="H287" s="296" t="s">
        <v>109</v>
      </c>
      <c r="I287" s="297"/>
      <c r="J287" s="297"/>
      <c r="K287" s="297"/>
      <c r="L287" s="298"/>
      <c r="M287" s="24">
        <v>9205.7194500000005</v>
      </c>
      <c r="N287" s="23">
        <f>M287/$M$289</f>
        <v>0.58330543447192007</v>
      </c>
    </row>
    <row r="288" spans="1:14" ht="14.4" customHeight="1" x14ac:dyDescent="0.3">
      <c r="H288" s="299" t="s">
        <v>108</v>
      </c>
      <c r="I288" s="300"/>
      <c r="J288" s="300"/>
      <c r="K288" s="300"/>
      <c r="L288" s="301"/>
      <c r="M288" s="24">
        <v>3421.8362609999999</v>
      </c>
      <c r="N288" s="23">
        <f>M288/$M$289</f>
        <v>0.21681908706379002</v>
      </c>
    </row>
    <row r="289" spans="1:22" ht="14.4" customHeight="1" x14ac:dyDescent="0.3">
      <c r="H289" s="302" t="s">
        <v>107</v>
      </c>
      <c r="I289" s="303"/>
      <c r="J289" s="303"/>
      <c r="K289" s="303"/>
      <c r="L289" s="304"/>
      <c r="M289" s="22">
        <f>B71</f>
        <v>15781.988142</v>
      </c>
      <c r="N289" s="21"/>
    </row>
    <row r="290" spans="1:22" ht="14.4" customHeight="1" x14ac:dyDescent="0.3">
      <c r="I290" s="4"/>
    </row>
    <row r="291" spans="1:22" ht="14.4" customHeight="1" x14ac:dyDescent="0.3">
      <c r="H291" s="1"/>
      <c r="I291" s="1"/>
    </row>
    <row r="292" spans="1:22" x14ac:dyDescent="0.3">
      <c r="H292" s="1"/>
      <c r="I292" s="3"/>
    </row>
    <row r="293" spans="1:22" ht="15.6" x14ac:dyDescent="0.3">
      <c r="A293" s="20" t="s">
        <v>106</v>
      </c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3">
      <c r="A294" s="17"/>
      <c r="B294" s="17"/>
      <c r="C294" s="17"/>
      <c r="D294" s="17"/>
      <c r="E294" s="17"/>
      <c r="F294" s="17"/>
      <c r="G294" s="17"/>
      <c r="H294" s="17"/>
      <c r="I294" s="18"/>
      <c r="J294" s="3"/>
      <c r="P294" s="17"/>
      <c r="Q294" s="17"/>
      <c r="R294" s="17"/>
      <c r="S294" s="17"/>
      <c r="T294" s="17"/>
      <c r="U294" s="17"/>
      <c r="V294" s="17"/>
    </row>
    <row r="295" spans="1:22" ht="24" customHeight="1" x14ac:dyDescent="0.3">
      <c r="A295" s="255" t="s">
        <v>105</v>
      </c>
      <c r="B295" s="256"/>
      <c r="C295" s="256"/>
      <c r="D295" s="256"/>
      <c r="E295" s="256"/>
      <c r="F295" s="257"/>
      <c r="H295" s="1"/>
      <c r="I295" s="3"/>
      <c r="J295" s="3"/>
    </row>
    <row r="296" spans="1:22" ht="24" customHeight="1" x14ac:dyDescent="0.3">
      <c r="A296" s="274" t="s">
        <v>104</v>
      </c>
      <c r="B296" s="275"/>
      <c r="C296" s="275"/>
      <c r="D296" s="275"/>
      <c r="E296" s="276"/>
      <c r="F296" s="16">
        <v>2113</v>
      </c>
      <c r="H296" s="1"/>
      <c r="I296" s="3"/>
      <c r="J296" s="3"/>
    </row>
    <row r="297" spans="1:22" ht="24" customHeight="1" x14ac:dyDescent="0.3">
      <c r="A297" s="252" t="s">
        <v>103</v>
      </c>
      <c r="B297" s="253"/>
      <c r="C297" s="253"/>
      <c r="D297" s="253"/>
      <c r="E297" s="254"/>
      <c r="F297" s="15">
        <v>38</v>
      </c>
      <c r="H297" s="1"/>
      <c r="I297" s="3"/>
      <c r="J297" s="3"/>
    </row>
    <row r="298" spans="1:22" ht="24" customHeight="1" x14ac:dyDescent="0.3">
      <c r="A298" s="252" t="s">
        <v>102</v>
      </c>
      <c r="B298" s="253"/>
      <c r="C298" s="253"/>
      <c r="D298" s="253"/>
      <c r="E298" s="254"/>
      <c r="F298" s="15">
        <v>20</v>
      </c>
      <c r="H298" s="1"/>
      <c r="I298" s="3"/>
      <c r="J298" s="3"/>
    </row>
    <row r="299" spans="1:22" ht="24" customHeight="1" x14ac:dyDescent="0.3">
      <c r="A299" s="252" t="s">
        <v>101</v>
      </c>
      <c r="B299" s="253"/>
      <c r="C299" s="253"/>
      <c r="D299" s="253"/>
      <c r="E299" s="254"/>
      <c r="F299" s="15">
        <v>5</v>
      </c>
      <c r="H299" s="1"/>
      <c r="I299" s="3"/>
      <c r="J299" s="3"/>
    </row>
    <row r="300" spans="1:22" ht="24" customHeight="1" x14ac:dyDescent="0.3">
      <c r="A300" s="252" t="s">
        <v>100</v>
      </c>
      <c r="B300" s="253"/>
      <c r="C300" s="253"/>
      <c r="D300" s="253"/>
      <c r="E300" s="254"/>
      <c r="F300" s="15">
        <v>1</v>
      </c>
      <c r="H300" s="1"/>
      <c r="I300" s="3"/>
      <c r="J300" s="3"/>
    </row>
    <row r="301" spans="1:22" ht="24" customHeight="1" x14ac:dyDescent="0.3">
      <c r="A301" s="252" t="s">
        <v>99</v>
      </c>
      <c r="B301" s="253"/>
      <c r="C301" s="253"/>
      <c r="D301" s="253"/>
      <c r="E301" s="254"/>
      <c r="F301" s="15">
        <v>51</v>
      </c>
      <c r="H301" s="1"/>
      <c r="I301" s="3"/>
      <c r="J301" s="3"/>
    </row>
    <row r="302" spans="1:22" ht="24" customHeight="1" x14ac:dyDescent="0.3">
      <c r="A302" s="252" t="s">
        <v>98</v>
      </c>
      <c r="B302" s="253"/>
      <c r="C302" s="253"/>
      <c r="D302" s="253"/>
      <c r="E302" s="254"/>
      <c r="F302" s="15">
        <v>360</v>
      </c>
      <c r="H302" s="1"/>
      <c r="I302" s="3"/>
      <c r="J302" s="3"/>
      <c r="L302" s="4"/>
    </row>
    <row r="303" spans="1:22" ht="24" customHeight="1" x14ac:dyDescent="0.3">
      <c r="A303" s="252" t="s">
        <v>97</v>
      </c>
      <c r="B303" s="253"/>
      <c r="C303" s="253"/>
      <c r="D303" s="253"/>
      <c r="E303" s="254"/>
      <c r="F303" s="15">
        <v>392</v>
      </c>
      <c r="H303" s="1"/>
      <c r="I303" s="3"/>
      <c r="J303" s="3"/>
    </row>
    <row r="304" spans="1:22" ht="24" customHeight="1" x14ac:dyDescent="0.3">
      <c r="A304" s="252" t="s">
        <v>96</v>
      </c>
      <c r="B304" s="253"/>
      <c r="C304" s="253"/>
      <c r="D304" s="253"/>
      <c r="E304" s="254"/>
      <c r="F304" s="15">
        <v>50</v>
      </c>
      <c r="H304" s="1"/>
      <c r="I304" s="3"/>
      <c r="J304" s="3"/>
    </row>
    <row r="305" spans="1:22" ht="24" customHeight="1" x14ac:dyDescent="0.3">
      <c r="A305" s="252" t="s">
        <v>95</v>
      </c>
      <c r="B305" s="253"/>
      <c r="C305" s="253"/>
      <c r="D305" s="253"/>
      <c r="E305" s="254"/>
      <c r="F305" s="15">
        <v>79</v>
      </c>
      <c r="H305" s="1"/>
      <c r="I305" s="3"/>
      <c r="J305" s="3"/>
    </row>
    <row r="306" spans="1:22" ht="24" customHeight="1" x14ac:dyDescent="0.3">
      <c r="A306" s="249" t="s">
        <v>94</v>
      </c>
      <c r="B306" s="250"/>
      <c r="C306" s="250"/>
      <c r="D306" s="250"/>
      <c r="E306" s="251"/>
      <c r="F306" s="15">
        <v>76</v>
      </c>
      <c r="H306" s="1"/>
      <c r="I306" s="3"/>
      <c r="J306" s="3"/>
    </row>
    <row r="307" spans="1:22" ht="24" customHeight="1" x14ac:dyDescent="0.3">
      <c r="A307" s="249" t="s">
        <v>93</v>
      </c>
      <c r="B307" s="250"/>
      <c r="C307" s="250"/>
      <c r="D307" s="250"/>
      <c r="E307" s="251"/>
      <c r="F307" s="15">
        <v>69</v>
      </c>
      <c r="H307" s="1"/>
      <c r="I307" s="3"/>
      <c r="J307" s="3"/>
    </row>
    <row r="308" spans="1:22" ht="24" customHeight="1" x14ac:dyDescent="0.3">
      <c r="A308" s="252" t="s">
        <v>92</v>
      </c>
      <c r="B308" s="253"/>
      <c r="C308" s="253"/>
      <c r="D308" s="253"/>
      <c r="E308" s="254"/>
      <c r="F308" s="15">
        <v>128</v>
      </c>
      <c r="H308" s="1"/>
      <c r="I308" s="3"/>
      <c r="J308" s="3"/>
    </row>
    <row r="309" spans="1:22" ht="24" customHeight="1" x14ac:dyDescent="0.3">
      <c r="A309" s="252" t="s">
        <v>91</v>
      </c>
      <c r="B309" s="253"/>
      <c r="C309" s="253"/>
      <c r="D309" s="253"/>
      <c r="E309" s="254"/>
      <c r="F309" s="15">
        <v>355</v>
      </c>
      <c r="H309" s="1"/>
      <c r="I309" s="3"/>
      <c r="J309" s="3"/>
    </row>
    <row r="310" spans="1:22" ht="24" customHeight="1" x14ac:dyDescent="0.3">
      <c r="A310" s="252" t="s">
        <v>90</v>
      </c>
      <c r="B310" s="253"/>
      <c r="C310" s="253"/>
      <c r="D310" s="253"/>
      <c r="E310" s="254"/>
      <c r="F310" s="15">
        <v>353</v>
      </c>
      <c r="H310" s="1"/>
      <c r="I310" s="3"/>
      <c r="J310" s="3"/>
    </row>
    <row r="311" spans="1:22" ht="24" customHeight="1" x14ac:dyDescent="0.3">
      <c r="A311" s="252" t="s">
        <v>89</v>
      </c>
      <c r="B311" s="253"/>
      <c r="C311" s="253"/>
      <c r="D311" s="253"/>
      <c r="E311" s="254"/>
      <c r="F311" s="15">
        <v>136</v>
      </c>
      <c r="H311" s="1"/>
      <c r="I311" s="3"/>
      <c r="J311" s="3"/>
    </row>
    <row r="312" spans="1:22" x14ac:dyDescent="0.3">
      <c r="H312" s="1"/>
      <c r="I312" s="3"/>
      <c r="J312" s="3"/>
    </row>
    <row r="313" spans="1:22" x14ac:dyDescent="0.3">
      <c r="A313" s="255" t="s">
        <v>88</v>
      </c>
      <c r="B313" s="256"/>
      <c r="C313" s="256"/>
      <c r="D313" s="256"/>
      <c r="E313" s="256"/>
      <c r="F313" s="256"/>
      <c r="G313" s="257"/>
      <c r="H313" s="1"/>
      <c r="I313" s="3"/>
      <c r="J313" s="3"/>
    </row>
    <row r="314" spans="1:22" ht="14.4" customHeight="1" x14ac:dyDescent="0.2">
      <c r="A314" s="258" t="s">
        <v>87</v>
      </c>
      <c r="B314" s="259"/>
      <c r="C314" s="259"/>
      <c r="D314" s="259"/>
      <c r="E314" s="260"/>
      <c r="F314" s="14">
        <v>2113</v>
      </c>
      <c r="G314" s="13"/>
      <c r="H314" s="1"/>
      <c r="I314" s="3"/>
      <c r="J314" s="3"/>
    </row>
    <row r="315" spans="1:22" ht="14.4" customHeight="1" x14ac:dyDescent="0.3">
      <c r="A315" s="261" t="s">
        <v>86</v>
      </c>
      <c r="B315" s="262"/>
      <c r="C315" s="262"/>
      <c r="D315" s="262"/>
      <c r="E315" s="263"/>
      <c r="F315" s="12">
        <v>1438</v>
      </c>
      <c r="G315" s="11">
        <f>F315/$F$314</f>
        <v>0.68054898248935158</v>
      </c>
      <c r="H315" s="1"/>
      <c r="I315" s="3"/>
      <c r="J315" s="3"/>
    </row>
    <row r="316" spans="1:22" ht="14.4" customHeight="1" x14ac:dyDescent="0.3">
      <c r="A316" s="261" t="s">
        <v>85</v>
      </c>
      <c r="B316" s="262"/>
      <c r="C316" s="262"/>
      <c r="D316" s="262"/>
      <c r="E316" s="263"/>
      <c r="F316" s="12">
        <v>647</v>
      </c>
      <c r="G316" s="11">
        <f>F316/$F$314</f>
        <v>0.30619971604354002</v>
      </c>
      <c r="H316" s="1"/>
      <c r="I316" s="3"/>
      <c r="J316" s="3"/>
    </row>
    <row r="317" spans="1:22" ht="14.4" customHeight="1" x14ac:dyDescent="0.3">
      <c r="A317" s="264" t="s">
        <v>84</v>
      </c>
      <c r="B317" s="265"/>
      <c r="C317" s="265"/>
      <c r="D317" s="265"/>
      <c r="E317" s="266"/>
      <c r="F317" s="10">
        <v>28</v>
      </c>
      <c r="G317" s="9">
        <f>F317/$F$314</f>
        <v>1.3251301467108376E-2</v>
      </c>
      <c r="H317" s="1"/>
      <c r="I317" s="3"/>
      <c r="J317" s="3"/>
    </row>
    <row r="318" spans="1:22" x14ac:dyDescent="0.3">
      <c r="H318" s="1"/>
      <c r="I318" s="3"/>
      <c r="J318" s="3"/>
    </row>
    <row r="319" spans="1:22" ht="20.100000000000001" customHeight="1" x14ac:dyDescent="0.3">
      <c r="A319" s="267" t="s">
        <v>83</v>
      </c>
      <c r="B319" s="267"/>
      <c r="C319" s="267"/>
      <c r="D319" s="267"/>
      <c r="E319" s="267"/>
      <c r="F319" s="267"/>
      <c r="G319" s="267"/>
      <c r="H319" s="267"/>
      <c r="I319" s="267"/>
      <c r="J319" s="267"/>
      <c r="K319" s="267"/>
      <c r="L319" s="267"/>
      <c r="M319" s="267"/>
      <c r="N319" s="267"/>
      <c r="O319" s="267"/>
      <c r="P319" s="267"/>
      <c r="Q319" s="267"/>
      <c r="R319" s="267"/>
      <c r="S319" s="267"/>
      <c r="T319" s="267"/>
      <c r="U319" s="267"/>
      <c r="V319" s="267"/>
    </row>
    <row r="320" spans="1:22" x14ac:dyDescent="0.3">
      <c r="H320" s="1"/>
      <c r="I320" s="3"/>
      <c r="J320" s="3"/>
    </row>
    <row r="321" spans="1:17" x14ac:dyDescent="0.3">
      <c r="A321" s="268" t="s">
        <v>82</v>
      </c>
      <c r="B321" s="269"/>
      <c r="D321" s="268" t="s">
        <v>81</v>
      </c>
      <c r="E321" s="270"/>
      <c r="F321" s="270"/>
      <c r="G321" s="270"/>
      <c r="H321" s="270"/>
      <c r="I321" s="269"/>
      <c r="K321" s="271" t="s">
        <v>80</v>
      </c>
      <c r="L321" s="272"/>
      <c r="M321" s="272"/>
      <c r="N321" s="272"/>
      <c r="O321" s="272"/>
      <c r="P321" s="272"/>
      <c r="Q321" s="273"/>
    </row>
    <row r="322" spans="1:17" x14ac:dyDescent="0.3">
      <c r="A322" s="6" t="s">
        <v>79</v>
      </c>
      <c r="B322" s="6">
        <v>1</v>
      </c>
      <c r="D322" s="246" t="s">
        <v>78</v>
      </c>
      <c r="E322" s="246"/>
      <c r="F322" s="246"/>
      <c r="G322" s="246"/>
      <c r="H322" s="246"/>
      <c r="I322" s="6">
        <v>41</v>
      </c>
      <c r="K322" s="236" t="s">
        <v>77</v>
      </c>
      <c r="L322" s="237"/>
      <c r="M322" s="237"/>
      <c r="N322" s="237"/>
      <c r="O322" s="237"/>
      <c r="P322" s="238"/>
      <c r="Q322" s="6">
        <v>0</v>
      </c>
    </row>
    <row r="323" spans="1:17" x14ac:dyDescent="0.3">
      <c r="A323" s="6" t="s">
        <v>76</v>
      </c>
      <c r="B323" s="6">
        <v>4</v>
      </c>
      <c r="D323" s="234" t="s">
        <v>75</v>
      </c>
      <c r="E323" s="234"/>
      <c r="F323" s="234"/>
      <c r="G323" s="234"/>
      <c r="H323" s="234"/>
      <c r="I323" s="6">
        <v>3</v>
      </c>
      <c r="K323" s="236" t="s">
        <v>74</v>
      </c>
      <c r="L323" s="237"/>
      <c r="M323" s="237"/>
      <c r="N323" s="237"/>
      <c r="O323" s="237"/>
      <c r="P323" s="238"/>
      <c r="Q323" s="6">
        <v>0</v>
      </c>
    </row>
    <row r="324" spans="1:17" x14ac:dyDescent="0.3">
      <c r="A324" s="6" t="s">
        <v>73</v>
      </c>
      <c r="B324" s="6">
        <v>4</v>
      </c>
      <c r="C324" s="8"/>
      <c r="D324" s="234" t="s">
        <v>72</v>
      </c>
      <c r="E324" s="234"/>
      <c r="F324" s="234"/>
      <c r="G324" s="234"/>
      <c r="H324" s="234"/>
      <c r="I324" s="6">
        <v>5</v>
      </c>
      <c r="K324" s="236" t="s">
        <v>71</v>
      </c>
      <c r="L324" s="237"/>
      <c r="M324" s="237"/>
      <c r="N324" s="237"/>
      <c r="O324" s="237"/>
      <c r="P324" s="238"/>
      <c r="Q324" s="6">
        <v>1</v>
      </c>
    </row>
    <row r="325" spans="1:17" x14ac:dyDescent="0.3">
      <c r="A325" s="6" t="s">
        <v>70</v>
      </c>
      <c r="B325" s="6">
        <v>2</v>
      </c>
      <c r="C325" s="7"/>
      <c r="D325" s="247" t="s">
        <v>69</v>
      </c>
      <c r="E325" s="247"/>
      <c r="F325" s="247"/>
      <c r="G325" s="247"/>
      <c r="H325" s="247"/>
      <c r="I325" s="6">
        <v>1</v>
      </c>
      <c r="K325" s="236" t="s">
        <v>68</v>
      </c>
      <c r="L325" s="237"/>
      <c r="M325" s="237"/>
      <c r="N325" s="237"/>
      <c r="O325" s="237"/>
      <c r="P325" s="238"/>
      <c r="Q325" s="6">
        <v>0</v>
      </c>
    </row>
    <row r="326" spans="1:17" x14ac:dyDescent="0.3">
      <c r="A326" s="6" t="s">
        <v>67</v>
      </c>
      <c r="B326" s="6">
        <v>11</v>
      </c>
      <c r="C326" s="7"/>
      <c r="D326" s="248" t="s">
        <v>66</v>
      </c>
      <c r="E326" s="248"/>
      <c r="F326" s="248"/>
      <c r="G326" s="248"/>
      <c r="H326" s="248"/>
      <c r="I326" s="6">
        <v>2</v>
      </c>
      <c r="K326" s="236" t="s">
        <v>65</v>
      </c>
      <c r="L326" s="237"/>
      <c r="M326" s="237"/>
      <c r="N326" s="237"/>
      <c r="O326" s="237"/>
      <c r="P326" s="238"/>
      <c r="Q326" s="6">
        <v>0</v>
      </c>
    </row>
    <row r="327" spans="1:17" x14ac:dyDescent="0.3">
      <c r="A327" s="6" t="s">
        <v>64</v>
      </c>
      <c r="B327" s="6">
        <v>21</v>
      </c>
      <c r="D327" s="248" t="s">
        <v>63</v>
      </c>
      <c r="E327" s="248"/>
      <c r="F327" s="248"/>
      <c r="G327" s="248"/>
      <c r="H327" s="248"/>
      <c r="I327" s="6">
        <v>0</v>
      </c>
      <c r="K327" s="236" t="s">
        <v>62</v>
      </c>
      <c r="L327" s="237"/>
      <c r="M327" s="237"/>
      <c r="N327" s="237"/>
      <c r="O327" s="237"/>
      <c r="P327" s="238"/>
      <c r="Q327" s="6">
        <v>0</v>
      </c>
    </row>
    <row r="328" spans="1:17" x14ac:dyDescent="0.3">
      <c r="A328" s="6" t="s">
        <v>61</v>
      </c>
      <c r="B328" s="6">
        <v>13</v>
      </c>
      <c r="D328" s="234" t="s">
        <v>60</v>
      </c>
      <c r="E328" s="234"/>
      <c r="F328" s="234"/>
      <c r="G328" s="234"/>
      <c r="H328" s="234"/>
      <c r="I328" s="6">
        <v>7</v>
      </c>
      <c r="K328" s="236" t="s">
        <v>59</v>
      </c>
      <c r="L328" s="237"/>
      <c r="M328" s="237"/>
      <c r="N328" s="237"/>
      <c r="O328" s="237"/>
      <c r="P328" s="238"/>
      <c r="Q328" s="6">
        <v>0</v>
      </c>
    </row>
    <row r="329" spans="1:17" x14ac:dyDescent="0.3">
      <c r="A329" s="6" t="s">
        <v>58</v>
      </c>
      <c r="B329" s="6">
        <v>1</v>
      </c>
      <c r="D329" s="234" t="s">
        <v>57</v>
      </c>
      <c r="E329" s="234"/>
      <c r="F329" s="234"/>
      <c r="G329" s="234"/>
      <c r="H329" s="234"/>
      <c r="I329" s="6">
        <v>3</v>
      </c>
      <c r="K329" s="236" t="s">
        <v>56</v>
      </c>
      <c r="L329" s="237"/>
      <c r="M329" s="237"/>
      <c r="N329" s="237"/>
      <c r="O329" s="237"/>
      <c r="P329" s="238"/>
      <c r="Q329" s="6">
        <v>0</v>
      </c>
    </row>
    <row r="330" spans="1:17" x14ac:dyDescent="0.3">
      <c r="A330" s="6" t="s">
        <v>55</v>
      </c>
      <c r="B330" s="6">
        <v>0</v>
      </c>
      <c r="D330" s="234" t="s">
        <v>54</v>
      </c>
      <c r="E330" s="234"/>
      <c r="F330" s="234"/>
      <c r="G330" s="234"/>
      <c r="H330" s="234"/>
      <c r="I330" s="6">
        <v>4</v>
      </c>
      <c r="K330" s="236" t="s">
        <v>53</v>
      </c>
      <c r="L330" s="237"/>
      <c r="M330" s="237"/>
      <c r="N330" s="237"/>
      <c r="O330" s="237"/>
      <c r="P330" s="238"/>
      <c r="Q330" s="6">
        <v>0</v>
      </c>
    </row>
    <row r="331" spans="1:17" x14ac:dyDescent="0.3">
      <c r="A331" s="6" t="s">
        <v>52</v>
      </c>
      <c r="B331" s="6">
        <v>6</v>
      </c>
      <c r="D331" s="234" t="s">
        <v>51</v>
      </c>
      <c r="E331" s="234"/>
      <c r="F331" s="234"/>
      <c r="G331" s="234"/>
      <c r="H331" s="234"/>
      <c r="I331" s="6">
        <v>2</v>
      </c>
      <c r="K331" s="236" t="s">
        <v>50</v>
      </c>
      <c r="L331" s="237"/>
      <c r="M331" s="237"/>
      <c r="N331" s="237"/>
      <c r="O331" s="237"/>
      <c r="P331" s="238"/>
      <c r="Q331" s="6">
        <v>0</v>
      </c>
    </row>
    <row r="332" spans="1:17" x14ac:dyDescent="0.3">
      <c r="A332" s="6" t="s">
        <v>49</v>
      </c>
      <c r="B332" s="6">
        <v>7</v>
      </c>
      <c r="D332" s="234" t="s">
        <v>48</v>
      </c>
      <c r="E332" s="234"/>
      <c r="F332" s="234"/>
      <c r="G332" s="234"/>
      <c r="H332" s="234"/>
      <c r="I332" s="6">
        <v>1</v>
      </c>
      <c r="K332" s="236" t="s">
        <v>47</v>
      </c>
      <c r="L332" s="237"/>
      <c r="M332" s="237"/>
      <c r="N332" s="237"/>
      <c r="O332" s="237"/>
      <c r="P332" s="238"/>
      <c r="Q332" s="6">
        <v>0</v>
      </c>
    </row>
    <row r="333" spans="1:17" x14ac:dyDescent="0.3">
      <c r="A333" s="6" t="s">
        <v>46</v>
      </c>
      <c r="B333" s="6">
        <v>6</v>
      </c>
      <c r="D333" s="234" t="s">
        <v>45</v>
      </c>
      <c r="E333" s="234"/>
      <c r="F333" s="234"/>
      <c r="G333" s="234"/>
      <c r="H333" s="234"/>
      <c r="I333" s="6">
        <v>5</v>
      </c>
      <c r="K333" s="236" t="s">
        <v>44</v>
      </c>
      <c r="L333" s="237"/>
      <c r="M333" s="237"/>
      <c r="N333" s="237"/>
      <c r="O333" s="237"/>
      <c r="P333" s="238"/>
      <c r="Q333" s="6">
        <v>0</v>
      </c>
    </row>
    <row r="334" spans="1:17" x14ac:dyDescent="0.3">
      <c r="A334" s="6" t="s">
        <v>43</v>
      </c>
      <c r="B334" s="6">
        <v>0</v>
      </c>
      <c r="D334" s="234" t="s">
        <v>42</v>
      </c>
      <c r="E334" s="234"/>
      <c r="F334" s="234"/>
      <c r="G334" s="234"/>
      <c r="H334" s="234"/>
      <c r="I334" s="6">
        <v>0</v>
      </c>
      <c r="K334" s="236" t="s">
        <v>41</v>
      </c>
      <c r="L334" s="237"/>
      <c r="M334" s="237"/>
      <c r="N334" s="237"/>
      <c r="O334" s="237"/>
      <c r="P334" s="238"/>
      <c r="Q334" s="6">
        <v>0</v>
      </c>
    </row>
    <row r="335" spans="1:17" x14ac:dyDescent="0.3">
      <c r="A335" s="6" t="s">
        <v>40</v>
      </c>
      <c r="B335" s="6">
        <v>1</v>
      </c>
      <c r="D335" s="234" t="s">
        <v>39</v>
      </c>
      <c r="E335" s="234"/>
      <c r="F335" s="234"/>
      <c r="G335" s="234"/>
      <c r="H335" s="234"/>
      <c r="I335" s="6">
        <v>31</v>
      </c>
      <c r="K335" s="236" t="s">
        <v>38</v>
      </c>
      <c r="L335" s="237"/>
      <c r="M335" s="237"/>
      <c r="N335" s="237"/>
      <c r="O335" s="237"/>
      <c r="P335" s="238"/>
      <c r="Q335" s="6">
        <v>16</v>
      </c>
    </row>
    <row r="336" spans="1:17" x14ac:dyDescent="0.3">
      <c r="A336" s="6" t="s">
        <v>37</v>
      </c>
      <c r="B336" s="6">
        <v>1</v>
      </c>
      <c r="D336" s="234" t="s">
        <v>36</v>
      </c>
      <c r="E336" s="234"/>
      <c r="F336" s="234"/>
      <c r="G336" s="234"/>
      <c r="H336" s="234"/>
      <c r="I336" s="6">
        <v>2</v>
      </c>
      <c r="K336" s="236" t="s">
        <v>35</v>
      </c>
      <c r="L336" s="237"/>
      <c r="M336" s="237"/>
      <c r="N336" s="237"/>
      <c r="O336" s="237"/>
      <c r="P336" s="238"/>
      <c r="Q336" s="6">
        <v>0</v>
      </c>
    </row>
    <row r="337" spans="1:17" x14ac:dyDescent="0.3">
      <c r="A337" s="6" t="s">
        <v>34</v>
      </c>
      <c r="B337" s="6">
        <v>3</v>
      </c>
      <c r="D337" s="234" t="s">
        <v>33</v>
      </c>
      <c r="E337" s="234"/>
      <c r="F337" s="234"/>
      <c r="G337" s="234"/>
      <c r="H337" s="234"/>
      <c r="I337" s="6">
        <v>46</v>
      </c>
      <c r="K337" s="236" t="s">
        <v>32</v>
      </c>
      <c r="L337" s="237"/>
      <c r="M337" s="237"/>
      <c r="N337" s="237"/>
      <c r="O337" s="237"/>
      <c r="P337" s="238"/>
      <c r="Q337" s="6">
        <v>1</v>
      </c>
    </row>
    <row r="338" spans="1:17" x14ac:dyDescent="0.3">
      <c r="A338" s="6" t="s">
        <v>31</v>
      </c>
      <c r="B338" s="6">
        <v>1</v>
      </c>
      <c r="D338" s="234" t="s">
        <v>30</v>
      </c>
      <c r="E338" s="234"/>
      <c r="F338" s="234"/>
      <c r="G338" s="234"/>
      <c r="H338" s="234"/>
      <c r="I338" s="6">
        <v>49</v>
      </c>
      <c r="K338" s="236" t="s">
        <v>29</v>
      </c>
      <c r="L338" s="237"/>
      <c r="M338" s="237"/>
      <c r="N338" s="237"/>
      <c r="O338" s="237"/>
      <c r="P338" s="238"/>
      <c r="Q338" s="6">
        <v>0</v>
      </c>
    </row>
    <row r="339" spans="1:17" x14ac:dyDescent="0.3">
      <c r="A339" s="6" t="s">
        <v>28</v>
      </c>
      <c r="B339" s="6">
        <v>4</v>
      </c>
      <c r="D339" s="234" t="s">
        <v>27</v>
      </c>
      <c r="E339" s="234"/>
      <c r="F339" s="234"/>
      <c r="G339" s="234"/>
      <c r="H339" s="234"/>
      <c r="I339" s="6">
        <v>28</v>
      </c>
      <c r="K339" s="235" t="s">
        <v>26</v>
      </c>
      <c r="L339" s="235"/>
      <c r="M339" s="235"/>
      <c r="N339" s="235"/>
      <c r="O339" s="235"/>
      <c r="P339" s="235"/>
      <c r="Q339" s="6">
        <v>0</v>
      </c>
    </row>
    <row r="340" spans="1:17" x14ac:dyDescent="0.3">
      <c r="A340" s="6" t="s">
        <v>25</v>
      </c>
      <c r="B340" s="6">
        <v>3</v>
      </c>
      <c r="D340" s="234" t="s">
        <v>24</v>
      </c>
      <c r="E340" s="234"/>
      <c r="F340" s="234"/>
      <c r="G340" s="234"/>
      <c r="H340" s="234"/>
      <c r="I340" s="6">
        <v>3</v>
      </c>
      <c r="K340" s="235" t="s">
        <v>23</v>
      </c>
      <c r="L340" s="235"/>
      <c r="M340" s="235"/>
      <c r="N340" s="235"/>
      <c r="O340" s="235"/>
      <c r="P340" s="235"/>
      <c r="Q340" s="6">
        <v>35</v>
      </c>
    </row>
    <row r="341" spans="1:17" x14ac:dyDescent="0.3">
      <c r="A341" s="6" t="s">
        <v>22</v>
      </c>
      <c r="B341" s="6">
        <v>0</v>
      </c>
      <c r="D341" s="234" t="s">
        <v>21</v>
      </c>
      <c r="E341" s="234"/>
      <c r="F341" s="234"/>
      <c r="G341" s="234"/>
      <c r="H341" s="234"/>
      <c r="I341" s="6">
        <v>9</v>
      </c>
      <c r="K341" s="236" t="s">
        <v>20</v>
      </c>
      <c r="L341" s="237"/>
      <c r="M341" s="237"/>
      <c r="N341" s="237"/>
      <c r="O341" s="237"/>
      <c r="P341" s="238"/>
      <c r="Q341" s="6">
        <v>2</v>
      </c>
    </row>
    <row r="342" spans="1:17" x14ac:dyDescent="0.3">
      <c r="A342" s="6" t="s">
        <v>19</v>
      </c>
      <c r="B342" s="6">
        <v>4</v>
      </c>
      <c r="D342" s="234" t="s">
        <v>18</v>
      </c>
      <c r="E342" s="234"/>
      <c r="F342" s="234"/>
      <c r="G342" s="234"/>
      <c r="H342" s="234"/>
      <c r="I342" s="6">
        <v>0</v>
      </c>
      <c r="K342" s="236" t="s">
        <v>17</v>
      </c>
      <c r="L342" s="237"/>
      <c r="M342" s="237"/>
      <c r="N342" s="237"/>
      <c r="O342" s="237"/>
      <c r="P342" s="238"/>
      <c r="Q342" s="6">
        <v>3</v>
      </c>
    </row>
    <row r="343" spans="1:17" x14ac:dyDescent="0.3">
      <c r="A343" s="6" t="s">
        <v>16</v>
      </c>
      <c r="B343" s="6">
        <v>3</v>
      </c>
      <c r="D343" s="234" t="s">
        <v>15</v>
      </c>
      <c r="E343" s="234"/>
      <c r="F343" s="234"/>
      <c r="G343" s="234"/>
      <c r="H343" s="234"/>
      <c r="I343" s="6">
        <v>0</v>
      </c>
      <c r="K343" s="236" t="s">
        <v>14</v>
      </c>
      <c r="L343" s="237"/>
      <c r="M343" s="237"/>
      <c r="N343" s="237"/>
      <c r="O343" s="237"/>
      <c r="P343" s="238"/>
      <c r="Q343" s="6">
        <v>6</v>
      </c>
    </row>
    <row r="344" spans="1:17" x14ac:dyDescent="0.3">
      <c r="A344" s="6" t="s">
        <v>13</v>
      </c>
      <c r="B344" s="6">
        <v>0</v>
      </c>
      <c r="D344" s="234" t="s">
        <v>12</v>
      </c>
      <c r="E344" s="234"/>
      <c r="F344" s="234"/>
      <c r="G344" s="234"/>
      <c r="H344" s="234"/>
      <c r="I344" s="6">
        <v>1</v>
      </c>
      <c r="K344" s="236" t="s">
        <v>11</v>
      </c>
      <c r="L344" s="237"/>
      <c r="M344" s="237"/>
      <c r="N344" s="237"/>
      <c r="O344" s="237"/>
      <c r="P344" s="238"/>
      <c r="Q344" s="6">
        <v>69</v>
      </c>
    </row>
    <row r="345" spans="1:17" x14ac:dyDescent="0.3">
      <c r="H345" s="1"/>
      <c r="I345" s="1"/>
      <c r="K345" s="236" t="s">
        <v>10</v>
      </c>
      <c r="L345" s="237"/>
      <c r="M345" s="237"/>
      <c r="N345" s="237"/>
      <c r="O345" s="237"/>
      <c r="P345" s="238"/>
      <c r="Q345" s="6">
        <v>83</v>
      </c>
    </row>
    <row r="346" spans="1:17" x14ac:dyDescent="0.3">
      <c r="H346" s="1"/>
      <c r="I346" s="1"/>
      <c r="K346" s="236" t="s">
        <v>9</v>
      </c>
      <c r="L346" s="237"/>
      <c r="M346" s="237"/>
      <c r="N346" s="237"/>
      <c r="O346" s="237"/>
      <c r="P346" s="238"/>
      <c r="Q346" s="6">
        <v>31</v>
      </c>
    </row>
    <row r="347" spans="1:17" x14ac:dyDescent="0.3">
      <c r="H347" s="1"/>
      <c r="I347" s="1"/>
      <c r="K347" s="236" t="s">
        <v>8</v>
      </c>
      <c r="L347" s="237"/>
      <c r="M347" s="237"/>
      <c r="N347" s="237"/>
      <c r="O347" s="237"/>
      <c r="P347" s="238"/>
      <c r="Q347" s="6">
        <v>48</v>
      </c>
    </row>
    <row r="348" spans="1:17" x14ac:dyDescent="0.3">
      <c r="H348" s="1"/>
      <c r="I348" s="1"/>
      <c r="K348" s="236" t="s">
        <v>7</v>
      </c>
      <c r="L348" s="237"/>
      <c r="M348" s="237"/>
      <c r="N348" s="237"/>
      <c r="O348" s="237"/>
      <c r="P348" s="238"/>
      <c r="Q348" s="6">
        <v>46</v>
      </c>
    </row>
    <row r="349" spans="1:17" x14ac:dyDescent="0.3">
      <c r="H349" s="1"/>
      <c r="I349" s="1"/>
      <c r="K349" s="236" t="s">
        <v>6</v>
      </c>
      <c r="L349" s="237"/>
      <c r="M349" s="237"/>
      <c r="N349" s="237"/>
      <c r="O349" s="237"/>
      <c r="P349" s="238"/>
      <c r="Q349" s="6">
        <v>10</v>
      </c>
    </row>
    <row r="350" spans="1:17" x14ac:dyDescent="0.3">
      <c r="H350" s="1"/>
      <c r="I350" s="1"/>
      <c r="K350" s="236" t="s">
        <v>5</v>
      </c>
      <c r="L350" s="237"/>
      <c r="M350" s="237"/>
      <c r="N350" s="237"/>
      <c r="O350" s="237"/>
      <c r="P350" s="238"/>
      <c r="Q350" s="6">
        <v>39</v>
      </c>
    </row>
    <row r="351" spans="1:17" x14ac:dyDescent="0.3">
      <c r="H351" s="1"/>
      <c r="I351" s="1"/>
      <c r="K351" s="239" t="s">
        <v>4</v>
      </c>
      <c r="L351" s="239"/>
      <c r="M351" s="239"/>
      <c r="N351" s="239"/>
      <c r="O351" s="239"/>
      <c r="P351" s="239"/>
      <c r="Q351" s="6">
        <v>7</v>
      </c>
    </row>
    <row r="352" spans="1:17" x14ac:dyDescent="0.3">
      <c r="H352" s="1"/>
      <c r="I352" s="1"/>
      <c r="K352" s="235" t="s">
        <v>3</v>
      </c>
      <c r="L352" s="235"/>
      <c r="M352" s="235"/>
      <c r="N352" s="235"/>
      <c r="O352" s="235"/>
      <c r="P352" s="235"/>
      <c r="Q352" s="6">
        <v>9</v>
      </c>
    </row>
    <row r="353" spans="4:22" x14ac:dyDescent="0.3">
      <c r="H353" s="1"/>
      <c r="I353" s="1"/>
      <c r="K353" s="235" t="s">
        <v>2</v>
      </c>
      <c r="L353" s="235"/>
      <c r="M353" s="235"/>
      <c r="N353" s="235"/>
      <c r="O353" s="235"/>
      <c r="P353" s="235"/>
      <c r="Q353" s="6">
        <v>63</v>
      </c>
    </row>
    <row r="354" spans="4:22" x14ac:dyDescent="0.3">
      <c r="H354" s="1"/>
      <c r="I354" s="1"/>
      <c r="K354" s="235" t="s">
        <v>1</v>
      </c>
      <c r="L354" s="235"/>
      <c r="M354" s="235"/>
      <c r="N354" s="235"/>
      <c r="O354" s="235"/>
      <c r="P354" s="235"/>
      <c r="Q354" s="6">
        <v>62</v>
      </c>
    </row>
    <row r="355" spans="4:22" x14ac:dyDescent="0.3">
      <c r="H355" s="1"/>
      <c r="I355" s="1"/>
      <c r="K355" s="235" t="s">
        <v>0</v>
      </c>
      <c r="L355" s="235"/>
      <c r="M355" s="235"/>
      <c r="N355" s="235"/>
      <c r="O355" s="235"/>
      <c r="P355" s="235"/>
      <c r="Q355" s="6">
        <v>3</v>
      </c>
    </row>
    <row r="356" spans="4:22" x14ac:dyDescent="0.3">
      <c r="H356" s="1"/>
      <c r="I356" s="1"/>
    </row>
    <row r="357" spans="4:22" x14ac:dyDescent="0.3">
      <c r="I357" s="3"/>
    </row>
    <row r="358" spans="4:22" x14ac:dyDescent="0.3">
      <c r="I358" s="3"/>
    </row>
    <row r="359" spans="4:22" x14ac:dyDescent="0.3">
      <c r="I359" s="3"/>
      <c r="R359" s="5"/>
      <c r="S359" s="5"/>
      <c r="T359" s="5"/>
      <c r="U359" s="5"/>
      <c r="V359" s="5"/>
    </row>
    <row r="360" spans="4:22" x14ac:dyDescent="0.3">
      <c r="D360" s="5"/>
      <c r="E360" s="5"/>
      <c r="F360" s="5"/>
      <c r="G360" s="5"/>
      <c r="H360" s="5"/>
      <c r="I360" s="5"/>
    </row>
    <row r="361" spans="4:22" x14ac:dyDescent="0.3">
      <c r="I361" s="4"/>
    </row>
    <row r="362" spans="4:22" x14ac:dyDescent="0.3">
      <c r="I362" s="3"/>
    </row>
    <row r="363" spans="4:22" x14ac:dyDescent="0.3">
      <c r="I363" s="3"/>
    </row>
    <row r="364" spans="4:22" x14ac:dyDescent="0.3">
      <c r="I364" s="3"/>
    </row>
    <row r="365" spans="4:22" x14ac:dyDescent="0.3">
      <c r="I365" s="3"/>
    </row>
    <row r="366" spans="4:22" x14ac:dyDescent="0.3">
      <c r="I366" s="3"/>
    </row>
    <row r="367" spans="4:22" x14ac:dyDescent="0.3">
      <c r="I367" s="3"/>
    </row>
    <row r="368" spans="4:22" x14ac:dyDescent="0.3">
      <c r="I368" s="3"/>
    </row>
    <row r="369" spans="9:9" x14ac:dyDescent="0.3">
      <c r="I369" s="3"/>
    </row>
    <row r="370" spans="9:9" x14ac:dyDescent="0.3">
      <c r="I370" s="3"/>
    </row>
    <row r="371" spans="9:9" x14ac:dyDescent="0.3">
      <c r="I371" s="3"/>
    </row>
    <row r="372" spans="9:9" x14ac:dyDescent="0.3">
      <c r="I372" s="3"/>
    </row>
    <row r="373" spans="9:9" x14ac:dyDescent="0.3">
      <c r="I373" s="3"/>
    </row>
    <row r="374" spans="9:9" x14ac:dyDescent="0.3">
      <c r="I374" s="3"/>
    </row>
    <row r="375" spans="9:9" x14ac:dyDescent="0.3">
      <c r="I375" s="3"/>
    </row>
    <row r="376" spans="9:9" x14ac:dyDescent="0.3">
      <c r="I376" s="3"/>
    </row>
    <row r="377" spans="9:9" x14ac:dyDescent="0.3">
      <c r="I377" s="3"/>
    </row>
    <row r="378" spans="9:9" x14ac:dyDescent="0.3">
      <c r="I378" s="3"/>
    </row>
    <row r="379" spans="9:9" x14ac:dyDescent="0.3">
      <c r="I379" s="3"/>
    </row>
    <row r="380" spans="9:9" x14ac:dyDescent="0.3">
      <c r="I380" s="3"/>
    </row>
    <row r="381" spans="9:9" x14ac:dyDescent="0.3">
      <c r="I381" s="3"/>
    </row>
    <row r="382" spans="9:9" x14ac:dyDescent="0.3">
      <c r="I382" s="3"/>
    </row>
    <row r="383" spans="9:9" x14ac:dyDescent="0.3">
      <c r="I383" s="3"/>
    </row>
    <row r="384" spans="9:9" x14ac:dyDescent="0.3">
      <c r="I384" s="3"/>
    </row>
    <row r="385" spans="9:9" x14ac:dyDescent="0.3">
      <c r="I385" s="3"/>
    </row>
    <row r="386" spans="9:9" x14ac:dyDescent="0.3">
      <c r="I386" s="3"/>
    </row>
    <row r="387" spans="9:9" x14ac:dyDescent="0.3">
      <c r="I387" s="3"/>
    </row>
    <row r="388" spans="9:9" x14ac:dyDescent="0.3">
      <c r="I388" s="3"/>
    </row>
    <row r="389" spans="9:9" x14ac:dyDescent="0.3">
      <c r="I389" s="3"/>
    </row>
    <row r="390" spans="9:9" x14ac:dyDescent="0.3">
      <c r="I390" s="3"/>
    </row>
    <row r="391" spans="9:9" x14ac:dyDescent="0.3">
      <c r="I391" s="3"/>
    </row>
    <row r="392" spans="9:9" x14ac:dyDescent="0.3">
      <c r="I392" s="3"/>
    </row>
    <row r="393" spans="9:9" x14ac:dyDescent="0.3">
      <c r="I393" s="3"/>
    </row>
    <row r="394" spans="9:9" x14ac:dyDescent="0.3">
      <c r="I394" s="3"/>
    </row>
    <row r="395" spans="9:9" x14ac:dyDescent="0.3">
      <c r="I395" s="3"/>
    </row>
    <row r="396" spans="9:9" x14ac:dyDescent="0.3">
      <c r="I396" s="3"/>
    </row>
    <row r="397" spans="9:9" x14ac:dyDescent="0.3">
      <c r="I397" s="3"/>
    </row>
    <row r="398" spans="9:9" x14ac:dyDescent="0.3">
      <c r="I398" s="3"/>
    </row>
    <row r="399" spans="9:9" x14ac:dyDescent="0.3">
      <c r="I399" s="3"/>
    </row>
    <row r="400" spans="9:9" x14ac:dyDescent="0.3">
      <c r="I400" s="3"/>
    </row>
    <row r="401" spans="9:9" x14ac:dyDescent="0.3">
      <c r="I401" s="3"/>
    </row>
    <row r="402" spans="9:9" x14ac:dyDescent="0.3">
      <c r="I402" s="3"/>
    </row>
    <row r="403" spans="9:9" x14ac:dyDescent="0.3">
      <c r="I403" s="3"/>
    </row>
    <row r="404" spans="9:9" x14ac:dyDescent="0.3">
      <c r="I404" s="3"/>
    </row>
    <row r="405" spans="9:9" x14ac:dyDescent="0.3">
      <c r="I405" s="3"/>
    </row>
    <row r="406" spans="9:9" x14ac:dyDescent="0.3">
      <c r="I406" s="3"/>
    </row>
    <row r="407" spans="9:9" x14ac:dyDescent="0.3">
      <c r="I407" s="3"/>
    </row>
    <row r="408" spans="9:9" x14ac:dyDescent="0.3">
      <c r="I408" s="3"/>
    </row>
    <row r="409" spans="9:9" x14ac:dyDescent="0.3">
      <c r="I409" s="3"/>
    </row>
    <row r="410" spans="9:9" x14ac:dyDescent="0.3">
      <c r="I410" s="3"/>
    </row>
    <row r="411" spans="9:9" x14ac:dyDescent="0.3">
      <c r="I411" s="3"/>
    </row>
    <row r="412" spans="9:9" x14ac:dyDescent="0.3">
      <c r="I412" s="3"/>
    </row>
    <row r="413" spans="9:9" x14ac:dyDescent="0.3">
      <c r="I413" s="3"/>
    </row>
    <row r="414" spans="9:9" x14ac:dyDescent="0.3">
      <c r="I414" s="3"/>
    </row>
    <row r="415" spans="9:9" x14ac:dyDescent="0.3">
      <c r="I415" s="3"/>
    </row>
    <row r="416" spans="9:9" x14ac:dyDescent="0.3">
      <c r="I416" s="3"/>
    </row>
    <row r="417" spans="9:9" x14ac:dyDescent="0.3">
      <c r="I417" s="3"/>
    </row>
    <row r="418" spans="9:9" x14ac:dyDescent="0.3">
      <c r="I418" s="3"/>
    </row>
    <row r="419" spans="9:9" x14ac:dyDescent="0.3">
      <c r="I419" s="3"/>
    </row>
    <row r="420" spans="9:9" x14ac:dyDescent="0.3">
      <c r="I420" s="3"/>
    </row>
    <row r="421" spans="9:9" x14ac:dyDescent="0.3">
      <c r="I421" s="3"/>
    </row>
    <row r="422" spans="9:9" x14ac:dyDescent="0.3">
      <c r="I422" s="3"/>
    </row>
    <row r="423" spans="9:9" x14ac:dyDescent="0.3">
      <c r="I423" s="3"/>
    </row>
    <row r="424" spans="9:9" x14ac:dyDescent="0.3">
      <c r="I424" s="3"/>
    </row>
    <row r="425" spans="9:9" x14ac:dyDescent="0.3">
      <c r="I425" s="3"/>
    </row>
    <row r="426" spans="9:9" x14ac:dyDescent="0.3">
      <c r="I426" s="3"/>
    </row>
    <row r="427" spans="9:9" x14ac:dyDescent="0.3">
      <c r="I427" s="3"/>
    </row>
    <row r="428" spans="9:9" x14ac:dyDescent="0.3">
      <c r="I428" s="3"/>
    </row>
    <row r="429" spans="9:9" x14ac:dyDescent="0.3">
      <c r="I429" s="3"/>
    </row>
    <row r="430" spans="9:9" x14ac:dyDescent="0.3">
      <c r="I430" s="3"/>
    </row>
    <row r="431" spans="9:9" x14ac:dyDescent="0.3">
      <c r="I431" s="3"/>
    </row>
    <row r="432" spans="9:9" x14ac:dyDescent="0.3">
      <c r="I432" s="3"/>
    </row>
    <row r="433" spans="9:9" x14ac:dyDescent="0.3">
      <c r="I433" s="3"/>
    </row>
    <row r="434" spans="9:9" x14ac:dyDescent="0.3">
      <c r="I434" s="3"/>
    </row>
    <row r="435" spans="9:9" x14ac:dyDescent="0.3">
      <c r="I435" s="3"/>
    </row>
    <row r="436" spans="9:9" x14ac:dyDescent="0.3">
      <c r="I436" s="3"/>
    </row>
    <row r="437" spans="9:9" x14ac:dyDescent="0.3">
      <c r="I437" s="3"/>
    </row>
    <row r="438" spans="9:9" x14ac:dyDescent="0.3">
      <c r="I438" s="3"/>
    </row>
    <row r="439" spans="9:9" x14ac:dyDescent="0.3">
      <c r="I439" s="3"/>
    </row>
    <row r="440" spans="9:9" x14ac:dyDescent="0.3">
      <c r="I440" s="3"/>
    </row>
    <row r="441" spans="9:9" x14ac:dyDescent="0.3">
      <c r="I441" s="3"/>
    </row>
    <row r="442" spans="9:9" x14ac:dyDescent="0.3">
      <c r="I442" s="3"/>
    </row>
    <row r="443" spans="9:9" x14ac:dyDescent="0.3">
      <c r="I443" s="3"/>
    </row>
    <row r="444" spans="9:9" x14ac:dyDescent="0.3">
      <c r="I444" s="3"/>
    </row>
    <row r="445" spans="9:9" x14ac:dyDescent="0.3">
      <c r="I445" s="3"/>
    </row>
    <row r="446" spans="9:9" x14ac:dyDescent="0.3">
      <c r="I446" s="3"/>
    </row>
    <row r="447" spans="9:9" x14ac:dyDescent="0.3">
      <c r="I447" s="3"/>
    </row>
    <row r="448" spans="9:9" x14ac:dyDescent="0.3">
      <c r="I448" s="3"/>
    </row>
    <row r="449" spans="9:9" x14ac:dyDescent="0.3">
      <c r="I449" s="3"/>
    </row>
    <row r="450" spans="9:9" x14ac:dyDescent="0.3">
      <c r="I450" s="3"/>
    </row>
    <row r="451" spans="9:9" x14ac:dyDescent="0.3">
      <c r="I451" s="3"/>
    </row>
    <row r="452" spans="9:9" x14ac:dyDescent="0.3">
      <c r="I452" s="3"/>
    </row>
    <row r="453" spans="9:9" x14ac:dyDescent="0.3">
      <c r="I453" s="3"/>
    </row>
    <row r="454" spans="9:9" x14ac:dyDescent="0.3">
      <c r="I454" s="3"/>
    </row>
    <row r="455" spans="9:9" x14ac:dyDescent="0.3">
      <c r="I455" s="3"/>
    </row>
    <row r="456" spans="9:9" x14ac:dyDescent="0.3">
      <c r="I456" s="3"/>
    </row>
    <row r="457" spans="9:9" x14ac:dyDescent="0.3">
      <c r="I457" s="3"/>
    </row>
    <row r="458" spans="9:9" x14ac:dyDescent="0.3">
      <c r="I458" s="3"/>
    </row>
    <row r="459" spans="9:9" x14ac:dyDescent="0.3">
      <c r="I459" s="3"/>
    </row>
    <row r="460" spans="9:9" x14ac:dyDescent="0.3">
      <c r="I460" s="3"/>
    </row>
    <row r="461" spans="9:9" x14ac:dyDescent="0.3">
      <c r="I461" s="3"/>
    </row>
    <row r="462" spans="9:9" x14ac:dyDescent="0.3">
      <c r="I462" s="3"/>
    </row>
    <row r="463" spans="9:9" x14ac:dyDescent="0.3">
      <c r="I463" s="3"/>
    </row>
    <row r="464" spans="9:9" x14ac:dyDescent="0.3">
      <c r="I464" s="3"/>
    </row>
    <row r="465" spans="9:9" x14ac:dyDescent="0.3">
      <c r="I465" s="3"/>
    </row>
    <row r="466" spans="9:9" x14ac:dyDescent="0.3">
      <c r="I466" s="3"/>
    </row>
    <row r="467" spans="9:9" x14ac:dyDescent="0.3">
      <c r="I467" s="3"/>
    </row>
    <row r="468" spans="9:9" x14ac:dyDescent="0.3">
      <c r="I468" s="3"/>
    </row>
    <row r="469" spans="9:9" x14ac:dyDescent="0.3">
      <c r="I469" s="3"/>
    </row>
    <row r="470" spans="9:9" x14ac:dyDescent="0.3">
      <c r="I470" s="3"/>
    </row>
    <row r="471" spans="9:9" x14ac:dyDescent="0.3">
      <c r="I471" s="3"/>
    </row>
    <row r="472" spans="9:9" x14ac:dyDescent="0.3">
      <c r="I472" s="3"/>
    </row>
    <row r="473" spans="9:9" x14ac:dyDescent="0.3">
      <c r="I473" s="3"/>
    </row>
    <row r="474" spans="9:9" x14ac:dyDescent="0.3">
      <c r="I474" s="3"/>
    </row>
    <row r="475" spans="9:9" x14ac:dyDescent="0.3">
      <c r="I475" s="3"/>
    </row>
    <row r="476" spans="9:9" x14ac:dyDescent="0.3">
      <c r="I476" s="3"/>
    </row>
    <row r="477" spans="9:9" x14ac:dyDescent="0.3">
      <c r="I477" s="3"/>
    </row>
    <row r="478" spans="9:9" x14ac:dyDescent="0.3">
      <c r="I478" s="3"/>
    </row>
    <row r="479" spans="9:9" x14ac:dyDescent="0.3">
      <c r="I479" s="3"/>
    </row>
    <row r="480" spans="9:9" x14ac:dyDescent="0.3">
      <c r="I480" s="3"/>
    </row>
    <row r="481" spans="9:9" x14ac:dyDescent="0.3">
      <c r="I481" s="3"/>
    </row>
  </sheetData>
  <mergeCells count="197">
    <mergeCell ref="R5:S5"/>
    <mergeCell ref="T5:U5"/>
    <mergeCell ref="A1:I1"/>
    <mergeCell ref="J1:V1"/>
    <mergeCell ref="A2:I2"/>
    <mergeCell ref="J2:V2"/>
    <mergeCell ref="Q3:R3"/>
    <mergeCell ref="S3:T3"/>
    <mergeCell ref="U3:V3"/>
    <mergeCell ref="B4:C4"/>
    <mergeCell ref="K4:L4"/>
    <mergeCell ref="Q4:R4"/>
    <mergeCell ref="S4:T4"/>
    <mergeCell ref="U4:V4"/>
    <mergeCell ref="B6:C6"/>
    <mergeCell ref="K6:L6"/>
    <mergeCell ref="U6:V6"/>
    <mergeCell ref="B8:C8"/>
    <mergeCell ref="K8:L8"/>
    <mergeCell ref="U8:V8"/>
    <mergeCell ref="B9:C9"/>
    <mergeCell ref="K9:L9"/>
    <mergeCell ref="N9:P9"/>
    <mergeCell ref="S9:T9"/>
    <mergeCell ref="A98:A99"/>
    <mergeCell ref="B98:C99"/>
    <mergeCell ref="D98:E99"/>
    <mergeCell ref="F98:F99"/>
    <mergeCell ref="B100:C100"/>
    <mergeCell ref="D100:E100"/>
    <mergeCell ref="U10:V10"/>
    <mergeCell ref="A40:V40"/>
    <mergeCell ref="B42:C42"/>
    <mergeCell ref="D42:E42"/>
    <mergeCell ref="F42:G42"/>
    <mergeCell ref="B51:C51"/>
    <mergeCell ref="D51:E51"/>
    <mergeCell ref="F51:G51"/>
    <mergeCell ref="A67:V67"/>
    <mergeCell ref="B69:C69"/>
    <mergeCell ref="D69:E69"/>
    <mergeCell ref="G69:I69"/>
    <mergeCell ref="G70:H70"/>
    <mergeCell ref="G71:H71"/>
    <mergeCell ref="B10:C10"/>
    <mergeCell ref="K10:L10"/>
    <mergeCell ref="B106:C106"/>
    <mergeCell ref="D106:E106"/>
    <mergeCell ref="G72:H72"/>
    <mergeCell ref="G73:H73"/>
    <mergeCell ref="G75:I75"/>
    <mergeCell ref="G76:H76"/>
    <mergeCell ref="G77:H77"/>
    <mergeCell ref="G78:H78"/>
    <mergeCell ref="G79:H79"/>
    <mergeCell ref="B101:C101"/>
    <mergeCell ref="D101:E101"/>
    <mergeCell ref="B102:C102"/>
    <mergeCell ref="D102:E102"/>
    <mergeCell ref="B103:C103"/>
    <mergeCell ref="D103:E103"/>
    <mergeCell ref="B104:C104"/>
    <mergeCell ref="D104:E104"/>
    <mergeCell ref="B105:C105"/>
    <mergeCell ref="D105:E105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F154:G155"/>
    <mergeCell ref="H154:H155"/>
    <mergeCell ref="A214:B214"/>
    <mergeCell ref="A215:B215"/>
    <mergeCell ref="A222:F222"/>
    <mergeCell ref="A223:E223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A304:E304"/>
    <mergeCell ref="A305:E305"/>
    <mergeCell ref="A306:E306"/>
    <mergeCell ref="A225:E225"/>
    <mergeCell ref="I225:Q225"/>
    <mergeCell ref="A226:E226"/>
    <mergeCell ref="I226:Q226"/>
    <mergeCell ref="A227:E227"/>
    <mergeCell ref="A233:C233"/>
    <mergeCell ref="A239:C239"/>
    <mergeCell ref="A262:V262"/>
    <mergeCell ref="H285:N285"/>
    <mergeCell ref="H287:L287"/>
    <mergeCell ref="H288:L288"/>
    <mergeCell ref="H289:L289"/>
    <mergeCell ref="A295:F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D327:H327"/>
    <mergeCell ref="K327:P327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33:H333"/>
    <mergeCell ref="K333:P333"/>
    <mergeCell ref="E113:E114"/>
    <mergeCell ref="F113:F114"/>
    <mergeCell ref="G113:G114"/>
    <mergeCell ref="K353:P353"/>
    <mergeCell ref="K354:P354"/>
    <mergeCell ref="K355:P355"/>
    <mergeCell ref="K347:P347"/>
    <mergeCell ref="K348:P348"/>
    <mergeCell ref="K349:P349"/>
    <mergeCell ref="K350:P350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28:H328"/>
    <mergeCell ref="K328:P328"/>
    <mergeCell ref="D340:H340"/>
    <mergeCell ref="K340:P340"/>
    <mergeCell ref="D341:H341"/>
    <mergeCell ref="K341:P341"/>
    <mergeCell ref="D342:H342"/>
    <mergeCell ref="K342:P342"/>
    <mergeCell ref="K351:P351"/>
    <mergeCell ref="K352:P352"/>
    <mergeCell ref="D343:H343"/>
    <mergeCell ref="K343:P343"/>
    <mergeCell ref="D344:H344"/>
    <mergeCell ref="K344:P344"/>
    <mergeCell ref="K345:P345"/>
    <mergeCell ref="K346:P346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C893F82-E44B-45C5-A0FA-33867095661B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Croix d'Argent</vt:lpstr>
      <vt:lpstr>'Croix d''Argent'!Impression_des_titres</vt:lpstr>
      <vt:lpstr>'Croix d''Argent'!Zone_d_impression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ARAB,Houcine</cp:lastModifiedBy>
  <dcterms:created xsi:type="dcterms:W3CDTF">2014-06-04T08:10:03Z</dcterms:created>
  <dcterms:modified xsi:type="dcterms:W3CDTF">2014-06-04T13:02:23Z</dcterms:modified>
</cp:coreProperties>
</file>